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mdrews\OneDrive - EANA S.E\Departamento de Infraestructura - Documentos\FIRS\EZEIZA\MDQ\MDQ_001_STE\10. PRESENTACION A COMPRAS\20250606\Editables\"/>
    </mc:Choice>
  </mc:AlternateContent>
  <bookViews>
    <workbookView xWindow="0" yWindow="0" windowWidth="19200" windowHeight="6936" tabRatio="586"/>
  </bookViews>
  <sheets>
    <sheet name="PLAN DE TRABAJOS REFERENCIAL" sheetId="1" r:id="rId1"/>
    <sheet name="Hoja2" sheetId="3" state="veryHidden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7" i="1" l="1"/>
  <c r="J37" i="1"/>
  <c r="I37" i="1"/>
  <c r="H37" i="1"/>
  <c r="G37" i="1"/>
  <c r="F37" i="1"/>
  <c r="E37" i="1"/>
  <c r="D37" i="1"/>
  <c r="K35" i="1"/>
  <c r="J35" i="1"/>
  <c r="I35" i="1"/>
  <c r="H35" i="1"/>
  <c r="G35" i="1"/>
  <c r="F35" i="1"/>
  <c r="E35" i="1"/>
  <c r="D35" i="1"/>
  <c r="K33" i="1"/>
  <c r="J33" i="1"/>
  <c r="I33" i="1"/>
  <c r="H33" i="1"/>
  <c r="G33" i="1"/>
  <c r="F33" i="1"/>
  <c r="E33" i="1"/>
  <c r="D33" i="1"/>
  <c r="K31" i="1"/>
  <c r="J31" i="1"/>
  <c r="I31" i="1"/>
  <c r="H31" i="1"/>
  <c r="G31" i="1"/>
  <c r="F31" i="1"/>
  <c r="E31" i="1"/>
  <c r="D31" i="1"/>
  <c r="K29" i="1"/>
  <c r="J29" i="1"/>
  <c r="I29" i="1"/>
  <c r="H29" i="1"/>
  <c r="G29" i="1"/>
  <c r="F29" i="1"/>
  <c r="E29" i="1"/>
  <c r="D29" i="1"/>
  <c r="L37" i="1" l="1"/>
  <c r="L29" i="1"/>
  <c r="L31" i="1"/>
  <c r="L33" i="1"/>
  <c r="L35" i="1"/>
  <c r="K27" i="1"/>
  <c r="K25" i="1"/>
  <c r="K23" i="1"/>
  <c r="K21" i="1"/>
  <c r="K19" i="1"/>
  <c r="K17" i="1"/>
  <c r="K15" i="1"/>
  <c r="K13" i="1"/>
  <c r="K11" i="1"/>
  <c r="K9" i="1"/>
  <c r="J27" i="1"/>
  <c r="J25" i="1"/>
  <c r="J23" i="1"/>
  <c r="J21" i="1"/>
  <c r="J19" i="1"/>
  <c r="J17" i="1"/>
  <c r="J15" i="1"/>
  <c r="J13" i="1"/>
  <c r="J11" i="1"/>
  <c r="J9" i="1"/>
  <c r="I27" i="1"/>
  <c r="I25" i="1"/>
  <c r="I23" i="1"/>
  <c r="I21" i="1"/>
  <c r="I19" i="1"/>
  <c r="I17" i="1"/>
  <c r="I15" i="1"/>
  <c r="I13" i="1"/>
  <c r="I11" i="1"/>
  <c r="I9" i="1"/>
  <c r="H27" i="1"/>
  <c r="H25" i="1"/>
  <c r="H23" i="1"/>
  <c r="H21" i="1"/>
  <c r="H19" i="1"/>
  <c r="H17" i="1"/>
  <c r="H15" i="1"/>
  <c r="H13" i="1"/>
  <c r="H11" i="1"/>
  <c r="H9" i="1"/>
  <c r="G27" i="1"/>
  <c r="G25" i="1"/>
  <c r="G23" i="1"/>
  <c r="G21" i="1"/>
  <c r="G19" i="1"/>
  <c r="G17" i="1"/>
  <c r="G15" i="1"/>
  <c r="G13" i="1"/>
  <c r="G11" i="1"/>
  <c r="G9" i="1"/>
  <c r="F27" i="1"/>
  <c r="F25" i="1"/>
  <c r="F23" i="1"/>
  <c r="F21" i="1"/>
  <c r="F19" i="1"/>
  <c r="F17" i="1"/>
  <c r="F15" i="1"/>
  <c r="F13" i="1"/>
  <c r="F11" i="1"/>
  <c r="F9" i="1"/>
  <c r="E27" i="1"/>
  <c r="E25" i="1"/>
  <c r="E23" i="1"/>
  <c r="E21" i="1"/>
  <c r="E19" i="1"/>
  <c r="E17" i="1"/>
  <c r="E15" i="1"/>
  <c r="E13" i="1"/>
  <c r="E11" i="1"/>
  <c r="E9" i="1"/>
  <c r="D27" i="1"/>
  <c r="D25" i="1"/>
  <c r="D23" i="1"/>
  <c r="D21" i="1"/>
  <c r="D19" i="1"/>
  <c r="D17" i="1"/>
  <c r="D15" i="1"/>
  <c r="D13" i="1"/>
  <c r="D11" i="1"/>
  <c r="D9" i="1"/>
  <c r="A10" i="1"/>
  <c r="A12" i="1" s="1"/>
  <c r="A14" i="1" s="1"/>
  <c r="A16" i="1" s="1"/>
  <c r="A18" i="1" s="1"/>
  <c r="A20" i="1" s="1"/>
  <c r="A22" i="1" s="1"/>
  <c r="A24" i="1" s="1"/>
  <c r="A26" i="1" s="1"/>
  <c r="A28" i="1" s="1"/>
  <c r="A30" i="1" s="1"/>
  <c r="A32" i="1" s="1"/>
  <c r="A34" i="1" s="1"/>
  <c r="A36" i="1" s="1"/>
  <c r="D40" i="1"/>
  <c r="H40" i="1"/>
  <c r="P5" i="3"/>
  <c r="P6" i="3"/>
  <c r="P7" i="3"/>
  <c r="P8" i="3"/>
  <c r="P9" i="3"/>
  <c r="P10" i="3"/>
  <c r="P11" i="3"/>
  <c r="P12" i="3"/>
  <c r="P13" i="3"/>
  <c r="P23" i="3"/>
  <c r="P24" i="3"/>
  <c r="P25" i="3"/>
  <c r="P26" i="3"/>
  <c r="P27" i="3"/>
  <c r="P28" i="3"/>
  <c r="P29" i="3"/>
  <c r="P30" i="3"/>
  <c r="P31" i="3"/>
  <c r="P32" i="3"/>
  <c r="P33" i="3"/>
  <c r="P34" i="3"/>
  <c r="P35" i="3"/>
  <c r="P36" i="3"/>
  <c r="P37" i="3"/>
  <c r="P38" i="3"/>
  <c r="P39" i="3"/>
  <c r="P14" i="3"/>
  <c r="P15" i="3"/>
  <c r="P16" i="3"/>
  <c r="P17" i="3"/>
  <c r="P18" i="3"/>
  <c r="P19" i="3"/>
  <c r="P20" i="3"/>
  <c r="P21" i="3"/>
  <c r="P22" i="3"/>
  <c r="C38" i="1"/>
  <c r="A54" i="3"/>
  <c r="J58" i="3" s="1"/>
  <c r="C41" i="1" l="1"/>
  <c r="L27" i="1"/>
  <c r="L40" i="1"/>
  <c r="H38" i="1"/>
  <c r="L15" i="1"/>
  <c r="L17" i="1"/>
  <c r="B55" i="3"/>
  <c r="C55" i="3" s="1"/>
  <c r="F55" i="3" s="1"/>
  <c r="L19" i="1"/>
  <c r="F38" i="1"/>
  <c r="L23" i="1"/>
  <c r="D38" i="1"/>
  <c r="G38" i="1"/>
  <c r="L13" i="1"/>
  <c r="L21" i="1"/>
  <c r="E38" i="1"/>
  <c r="I38" i="1"/>
  <c r="K38" i="1"/>
  <c r="L25" i="1"/>
  <c r="J38" i="1"/>
  <c r="L9" i="1"/>
  <c r="L11" i="1"/>
  <c r="D41" i="1" l="1"/>
  <c r="J55" i="3"/>
  <c r="K55" i="3"/>
  <c r="B56" i="3" s="1"/>
  <c r="D55" i="3"/>
  <c r="G55" i="3" s="1"/>
  <c r="L38" i="1"/>
  <c r="H41" i="1"/>
  <c r="A34" i="3"/>
  <c r="E55" i="3" l="1"/>
  <c r="L41" i="1"/>
  <c r="J56" i="3"/>
  <c r="C56" i="3"/>
  <c r="F56" i="3" s="1"/>
  <c r="K56" i="3"/>
  <c r="A24" i="3"/>
  <c r="B35" i="3"/>
  <c r="K35" i="3" s="1"/>
  <c r="J38" i="3"/>
  <c r="A44" i="3"/>
  <c r="I55" i="3" l="1"/>
  <c r="H55" i="3"/>
  <c r="D56" i="3"/>
  <c r="G56" i="3" s="1"/>
  <c r="A4" i="3"/>
  <c r="B57" i="3"/>
  <c r="K57" i="3" s="1"/>
  <c r="J28" i="3"/>
  <c r="B25" i="3"/>
  <c r="B36" i="3"/>
  <c r="C35" i="3"/>
  <c r="F35" i="3" s="1"/>
  <c r="J35" i="3"/>
  <c r="J48" i="3"/>
  <c r="B45" i="3"/>
  <c r="K45" i="3" s="1"/>
  <c r="E56" i="3" l="1"/>
  <c r="J8" i="3"/>
  <c r="B5" i="3"/>
  <c r="C57" i="3"/>
  <c r="F57" i="3" s="1"/>
  <c r="J57" i="3"/>
  <c r="B58" i="3"/>
  <c r="K58" i="3" s="1"/>
  <c r="B59" i="3" s="1"/>
  <c r="D35" i="3"/>
  <c r="G35" i="3" s="1"/>
  <c r="B46" i="3"/>
  <c r="K46" i="3" s="1"/>
  <c r="C25" i="3"/>
  <c r="F25" i="3" s="1"/>
  <c r="J25" i="3"/>
  <c r="C45" i="3"/>
  <c r="F45" i="3" s="1"/>
  <c r="J45" i="3"/>
  <c r="J36" i="3"/>
  <c r="C36" i="3"/>
  <c r="F36" i="3" s="1"/>
  <c r="A14" i="3"/>
  <c r="K36" i="3"/>
  <c r="K25" i="3"/>
  <c r="D57" i="3" l="1"/>
  <c r="H56" i="3"/>
  <c r="I56" i="3"/>
  <c r="K5" i="3"/>
  <c r="J5" i="3"/>
  <c r="C5" i="3"/>
  <c r="F5" i="3" s="1"/>
  <c r="F59" i="3"/>
  <c r="G59" i="3"/>
  <c r="E35" i="3"/>
  <c r="H35" i="3" s="1"/>
  <c r="C58" i="3"/>
  <c r="F58" i="3" s="1"/>
  <c r="B26" i="3"/>
  <c r="K26" i="3" s="1"/>
  <c r="D25" i="3"/>
  <c r="G25" i="3" s="1"/>
  <c r="B37" i="3"/>
  <c r="K37" i="3" s="1"/>
  <c r="J18" i="3"/>
  <c r="B15" i="3"/>
  <c r="B47" i="3"/>
  <c r="K47" i="3" s="1"/>
  <c r="D36" i="3"/>
  <c r="G36" i="3" s="1"/>
  <c r="D45" i="3"/>
  <c r="J46" i="3"/>
  <c r="C46" i="3"/>
  <c r="F46" i="3" s="1"/>
  <c r="D5" i="3" l="1"/>
  <c r="G5" i="3" s="1"/>
  <c r="I35" i="3"/>
  <c r="G57" i="3"/>
  <c r="E57" i="3"/>
  <c r="E5" i="3"/>
  <c r="B6" i="3"/>
  <c r="K6" i="3" s="1"/>
  <c r="D58" i="3"/>
  <c r="G58" i="3" s="1"/>
  <c r="G45" i="3"/>
  <c r="E45" i="3"/>
  <c r="J15" i="3"/>
  <c r="C15" i="3"/>
  <c r="F15" i="3" s="1"/>
  <c r="B38" i="3"/>
  <c r="K38" i="3" s="1"/>
  <c r="B39" i="3" s="1"/>
  <c r="K15" i="3"/>
  <c r="C26" i="3"/>
  <c r="F26" i="3" s="1"/>
  <c r="J26" i="3"/>
  <c r="B48" i="3"/>
  <c r="K48" i="3" s="1"/>
  <c r="B49" i="3" s="1"/>
  <c r="E25" i="3"/>
  <c r="J47" i="3"/>
  <c r="C47" i="3"/>
  <c r="F47" i="3" s="1"/>
  <c r="B27" i="3"/>
  <c r="D46" i="3"/>
  <c r="G46" i="3" s="1"/>
  <c r="E36" i="3"/>
  <c r="J37" i="3"/>
  <c r="C37" i="3"/>
  <c r="F37" i="3" s="1"/>
  <c r="H57" i="3" l="1"/>
  <c r="I57" i="3"/>
  <c r="B7" i="3"/>
  <c r="K7" i="3"/>
  <c r="J6" i="3"/>
  <c r="C6" i="3"/>
  <c r="F6" i="3" s="1"/>
  <c r="H5" i="3"/>
  <c r="I5" i="3"/>
  <c r="E46" i="3"/>
  <c r="I46" i="3" s="1"/>
  <c r="D26" i="3"/>
  <c r="G26" i="3" s="1"/>
  <c r="D47" i="3"/>
  <c r="G47" i="3" s="1"/>
  <c r="E58" i="3"/>
  <c r="G39" i="3"/>
  <c r="F39" i="3"/>
  <c r="I36" i="3"/>
  <c r="H36" i="3"/>
  <c r="J27" i="3"/>
  <c r="C27" i="3"/>
  <c r="F27" i="3" s="1"/>
  <c r="I25" i="3"/>
  <c r="H25" i="3"/>
  <c r="I45" i="3"/>
  <c r="H45" i="3"/>
  <c r="D37" i="3"/>
  <c r="F49" i="3"/>
  <c r="G49" i="3"/>
  <c r="B16" i="3"/>
  <c r="K16" i="3" s="1"/>
  <c r="K27" i="3"/>
  <c r="C48" i="3"/>
  <c r="F48" i="3" s="1"/>
  <c r="D15" i="3"/>
  <c r="C38" i="3"/>
  <c r="F38" i="3" s="1"/>
  <c r="H46" i="3" l="1"/>
  <c r="E47" i="3"/>
  <c r="I47" i="3" s="1"/>
  <c r="D38" i="3"/>
  <c r="G38" i="3" s="1"/>
  <c r="B8" i="3"/>
  <c r="K8" i="3" s="1"/>
  <c r="B9" i="3" s="1"/>
  <c r="E26" i="3"/>
  <c r="I26" i="3" s="1"/>
  <c r="D6" i="3"/>
  <c r="G6" i="3" s="1"/>
  <c r="C7" i="3"/>
  <c r="F7" i="3" s="1"/>
  <c r="J7" i="3"/>
  <c r="H58" i="3"/>
  <c r="I58" i="3"/>
  <c r="B28" i="3"/>
  <c r="B17" i="3"/>
  <c r="G15" i="3"/>
  <c r="E15" i="3"/>
  <c r="C16" i="3"/>
  <c r="F16" i="3" s="1"/>
  <c r="J16" i="3"/>
  <c r="D27" i="3"/>
  <c r="G27" i="3" s="1"/>
  <c r="D48" i="3"/>
  <c r="G48" i="3" s="1"/>
  <c r="G37" i="3"/>
  <c r="E37" i="3"/>
  <c r="E38" i="3" l="1"/>
  <c r="H38" i="3" s="1"/>
  <c r="D7" i="3"/>
  <c r="G7" i="3" s="1"/>
  <c r="H47" i="3"/>
  <c r="G9" i="3"/>
  <c r="F9" i="3"/>
  <c r="C8" i="3"/>
  <c r="D8" i="3" s="1"/>
  <c r="G8" i="3" s="1"/>
  <c r="H26" i="3"/>
  <c r="E6" i="3"/>
  <c r="A60" i="3"/>
  <c r="E48" i="3"/>
  <c r="I48" i="3" s="1"/>
  <c r="J17" i="3"/>
  <c r="C17" i="3"/>
  <c r="F17" i="3" s="1"/>
  <c r="H48" i="3"/>
  <c r="A50" i="3" s="1"/>
  <c r="C28" i="3"/>
  <c r="F28" i="3" s="1"/>
  <c r="H15" i="3"/>
  <c r="I15" i="3"/>
  <c r="K28" i="3"/>
  <c r="B29" i="3" s="1"/>
  <c r="E27" i="3"/>
  <c r="I37" i="3"/>
  <c r="H37" i="3"/>
  <c r="D16" i="3"/>
  <c r="K17" i="3"/>
  <c r="I38" i="3" l="1"/>
  <c r="A40" i="3" s="1"/>
  <c r="E7" i="3"/>
  <c r="I7" i="3" s="1"/>
  <c r="I6" i="3"/>
  <c r="H6" i="3"/>
  <c r="F8" i="3"/>
  <c r="E8" i="3"/>
  <c r="B18" i="3"/>
  <c r="F29" i="3"/>
  <c r="G29" i="3"/>
  <c r="D28" i="3"/>
  <c r="D17" i="3"/>
  <c r="G17" i="3" s="1"/>
  <c r="G16" i="3"/>
  <c r="E16" i="3"/>
  <c r="H27" i="3"/>
  <c r="I27" i="3"/>
  <c r="H7" i="3" l="1"/>
  <c r="I8" i="3"/>
  <c r="H8" i="3"/>
  <c r="A10" i="3" s="1"/>
  <c r="E17" i="3"/>
  <c r="I17" i="3" s="1"/>
  <c r="C18" i="3"/>
  <c r="F18" i="3" s="1"/>
  <c r="G28" i="3"/>
  <c r="E28" i="3"/>
  <c r="K18" i="3"/>
  <c r="B19" i="3" s="1"/>
  <c r="H16" i="3"/>
  <c r="I16" i="3"/>
  <c r="H17" i="3" l="1"/>
  <c r="D18" i="3"/>
  <c r="G18" i="3" s="1"/>
  <c r="F19" i="3"/>
  <c r="G19" i="3"/>
  <c r="I28" i="3"/>
  <c r="H28" i="3"/>
  <c r="E18" i="3"/>
  <c r="I18" i="3" l="1"/>
  <c r="H18" i="3"/>
  <c r="A20" i="3" s="1"/>
  <c r="A30" i="3"/>
</calcChain>
</file>

<file path=xl/sharedStrings.xml><?xml version="1.0" encoding="utf-8"?>
<sst xmlns="http://schemas.openxmlformats.org/spreadsheetml/2006/main" count="130" uniqueCount="89">
  <si>
    <t>UBICACIÓN:</t>
  </si>
  <si>
    <t>OBRA:</t>
  </si>
  <si>
    <t>MES INICIO = "_____"</t>
  </si>
  <si>
    <t>PLAN DE TRABAJO</t>
  </si>
  <si>
    <t>ITEMS</t>
  </si>
  <si>
    <t>DESCRIPCION</t>
  </si>
  <si>
    <t>PRECIO TOTAL</t>
  </si>
  <si>
    <t xml:space="preserve">MES 1 </t>
  </si>
  <si>
    <t>MES 2</t>
  </si>
  <si>
    <t>MES 3</t>
  </si>
  <si>
    <t>MES 4</t>
  </si>
  <si>
    <t>MES 5</t>
  </si>
  <si>
    <t>SEM 1</t>
  </si>
  <si>
    <t>SEM 2</t>
  </si>
  <si>
    <t>SEM 3</t>
  </si>
  <si>
    <t>SEM 4</t>
  </si>
  <si>
    <t>SEM 5</t>
  </si>
  <si>
    <t>SEM 6</t>
  </si>
  <si>
    <t>SEM 7</t>
  </si>
  <si>
    <t>SEM 8</t>
  </si>
  <si>
    <t>1</t>
  </si>
  <si>
    <t>TAREAS PRELIMINARES</t>
  </si>
  <si>
    <t>DEMOLICION Y RETIROS</t>
  </si>
  <si>
    <t>HERRERIA</t>
  </si>
  <si>
    <t>COSTO - NETO</t>
  </si>
  <si>
    <t>MES 1</t>
  </si>
  <si>
    <t>MONTO</t>
  </si>
  <si>
    <t>VALIDA HASTA 999.999.999.999,99</t>
  </si>
  <si>
    <t>RESTO</t>
  </si>
  <si>
    <t>Base de datos</t>
  </si>
  <si>
    <t xml:space="preserve">UNO </t>
  </si>
  <si>
    <t>Millares de millón</t>
  </si>
  <si>
    <t xml:space="preserve">DOS </t>
  </si>
  <si>
    <t>Millones</t>
  </si>
  <si>
    <t xml:space="preserve">TRES </t>
  </si>
  <si>
    <t>Millares</t>
  </si>
  <si>
    <t xml:space="preserve">CUATRO </t>
  </si>
  <si>
    <t>Cent., dec. y uniddes</t>
  </si>
  <si>
    <t xml:space="preserve">CINCO </t>
  </si>
  <si>
    <t>centavos</t>
  </si>
  <si>
    <t xml:space="preserve">SEIS </t>
  </si>
  <si>
    <t xml:space="preserve">SIETE </t>
  </si>
  <si>
    <t xml:space="preserve">OCHO </t>
  </si>
  <si>
    <t xml:space="preserve">NUEVE </t>
  </si>
  <si>
    <t xml:space="preserve">DIEZ </t>
  </si>
  <si>
    <t xml:space="preserve">ONCE </t>
  </si>
  <si>
    <t xml:space="preserve">DOCE </t>
  </si>
  <si>
    <t xml:space="preserve">TRECE </t>
  </si>
  <si>
    <t xml:space="preserve">CATORCE </t>
  </si>
  <si>
    <t xml:space="preserve">QUINCE </t>
  </si>
  <si>
    <t xml:space="preserve">DIECISEIS </t>
  </si>
  <si>
    <t xml:space="preserve">DICISIETE </t>
  </si>
  <si>
    <t xml:space="preserve">DIECIOCHO </t>
  </si>
  <si>
    <t xml:space="preserve">DIECINUEVE </t>
  </si>
  <si>
    <t xml:space="preserve">VEINTE </t>
  </si>
  <si>
    <t xml:space="preserve">TREINTA </t>
  </si>
  <si>
    <t xml:space="preserve">CUARENTA </t>
  </si>
  <si>
    <t xml:space="preserve">CINCUENTA </t>
  </si>
  <si>
    <t xml:space="preserve">SESENTA </t>
  </si>
  <si>
    <t xml:space="preserve">SETENTA </t>
  </si>
  <si>
    <t xml:space="preserve">OCHENTA </t>
  </si>
  <si>
    <t xml:space="preserve">NOVENTA </t>
  </si>
  <si>
    <t xml:space="preserve">CIENTO </t>
  </si>
  <si>
    <t xml:space="preserve">DOSCIENTOS </t>
  </si>
  <si>
    <t xml:space="preserve">TRESCIENTOS </t>
  </si>
  <si>
    <t xml:space="preserve">CUATROCIENTOS </t>
  </si>
  <si>
    <t xml:space="preserve">QUINIENTOS </t>
  </si>
  <si>
    <t xml:space="preserve">SEISCIENTOS </t>
  </si>
  <si>
    <t xml:space="preserve">SETECIENTOS </t>
  </si>
  <si>
    <t xml:space="preserve">OCHOCIENTOS </t>
  </si>
  <si>
    <t xml:space="preserve">NOVECIENTOS </t>
  </si>
  <si>
    <t>MES 6</t>
  </si>
  <si>
    <t>MDQ - AEROPUERTO INTERNACIONAL ASTOR PIAZZOLLA</t>
  </si>
  <si>
    <t xml:space="preserve">EJECUCIÓN DE SOBRETECHO EN SALA DE INSTRUCCIÓN, PEDESTAL PARA ANTENA CNS EN CUBIERTA, REFUERZOS EN TWR Y OTROS. </t>
  </si>
  <si>
    <t>ESTRUCTURAS</t>
  </si>
  <si>
    <t>MAMPOSTERIA</t>
  </si>
  <si>
    <t>CONTRAPISO Y CARPETAS</t>
  </si>
  <si>
    <t>CIELORRASO</t>
  </si>
  <si>
    <t>REVOQUES</t>
  </si>
  <si>
    <t>SOLADOS, ZOCALOS, SOLIAS Y GUARDAS</t>
  </si>
  <si>
    <t>PUERTAS Y CARPINTERIAS</t>
  </si>
  <si>
    <t>PINTURA Y REVESTIMIENTOS</t>
  </si>
  <si>
    <t>CUBIERTAS</t>
  </si>
  <si>
    <t>INST. PLUVIAL</t>
  </si>
  <si>
    <t>INST. TERMOMECANICA</t>
  </si>
  <si>
    <t>VARIOS</t>
  </si>
  <si>
    <t>Item 16
Equipo de Obra:</t>
  </si>
  <si>
    <t>AVANCE TOTAL DE OBRA:</t>
  </si>
  <si>
    <r>
      <t xml:space="preserve">FECHA DE INICIO: </t>
    </r>
    <r>
      <rPr>
        <sz val="12"/>
        <color theme="1"/>
        <rFont val="Calibri"/>
        <family val="2"/>
        <scheme val="minor"/>
      </rPr>
      <t>XX/XX/2025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</si>
</sst>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\ * #,##0.00_-;\-&quot;$&quot;\ * #,##0.00_-;_-&quot;$&quot;\ * &quot;-&quot;??_-;_-@_-"/>
    <numFmt numFmtId="164" formatCode="0.0000000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28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9"/>
      <name val="Calibri"/>
      <family val="2"/>
      <scheme val="minor"/>
    </font>
    <font>
      <b/>
      <u/>
      <sz val="20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u/>
      <sz val="10"/>
      <name val="Arial"/>
      <family val="2"/>
    </font>
    <font>
      <b/>
      <i/>
      <u/>
      <sz val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8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hair">
        <color theme="0" tint="-0.499984740745262"/>
      </left>
      <right style="hair">
        <color theme="0" tint="-0.499984740745262"/>
      </right>
      <top style="medium">
        <color indexed="64"/>
      </top>
      <bottom/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medium">
        <color indexed="64"/>
      </bottom>
      <diagonal/>
    </border>
    <border>
      <left style="hair">
        <color theme="0" tint="-0.499984740745262"/>
      </left>
      <right style="thin">
        <color indexed="64"/>
      </right>
      <top style="hair">
        <color theme="0" tint="-0.499984740745262"/>
      </top>
      <bottom style="medium">
        <color indexed="64"/>
      </bottom>
      <diagonal/>
    </border>
    <border>
      <left style="hair">
        <color theme="0" tint="-0.499984740745262"/>
      </left>
      <right style="thin">
        <color indexed="64"/>
      </right>
      <top style="medium">
        <color indexed="64"/>
      </top>
      <bottom/>
      <diagonal/>
    </border>
    <border>
      <left style="hair">
        <color theme="0" tint="-0.499984740745262"/>
      </left>
      <right style="hair">
        <color theme="0" tint="-0.499984740745262"/>
      </right>
      <top style="medium">
        <color indexed="64"/>
      </top>
      <bottom style="hair">
        <color theme="0" tint="-0.499984740745262"/>
      </bottom>
      <diagonal/>
    </border>
    <border>
      <left style="thin">
        <color indexed="64"/>
      </left>
      <right style="hair">
        <color theme="0" tint="-0.499984740745262"/>
      </right>
      <top style="hair">
        <color theme="0" tint="-0.499984740745262"/>
      </top>
      <bottom style="medium">
        <color indexed="64"/>
      </bottom>
      <diagonal/>
    </border>
    <border>
      <left style="hair">
        <color theme="1" tint="0.499984740745262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theme="1" tint="0.499984740745262"/>
      </left>
      <right style="hair">
        <color theme="1" tint="0.499984740745262"/>
      </right>
      <top style="medium">
        <color indexed="64"/>
      </top>
      <bottom style="thin">
        <color indexed="64"/>
      </bottom>
      <diagonal/>
    </border>
    <border>
      <left style="hair">
        <color theme="1" tint="0.499984740745262"/>
      </left>
      <right/>
      <top style="medium">
        <color indexed="64"/>
      </top>
      <bottom style="thin">
        <color indexed="64"/>
      </bottom>
      <diagonal/>
    </border>
    <border>
      <left style="hair">
        <color theme="1" tint="0.499984740745262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0" fontId="3" fillId="0" borderId="0"/>
    <xf numFmtId="0" fontId="4" fillId="0" borderId="0"/>
    <xf numFmtId="9" fontId="1" fillId="0" borderId="0" applyFont="0" applyFill="0" applyBorder="0" applyAlignment="0" applyProtection="0"/>
    <xf numFmtId="0" fontId="3" fillId="0" borderId="0"/>
    <xf numFmtId="0" fontId="3" fillId="0" borderId="0"/>
  </cellStyleXfs>
  <cellXfs count="145">
    <xf numFmtId="0" fontId="0" fillId="0" borderId="0" xfId="0"/>
    <xf numFmtId="0" fontId="21" fillId="0" borderId="28" xfId="5" applyFont="1" applyBorder="1" applyAlignment="1">
      <alignment horizontal="center"/>
    </xf>
    <xf numFmtId="0" fontId="21" fillId="0" borderId="29" xfId="5" applyFont="1" applyBorder="1" applyAlignment="1">
      <alignment horizontal="centerContinuous"/>
    </xf>
    <xf numFmtId="0" fontId="3" fillId="0" borderId="17" xfId="5" applyBorder="1" applyAlignment="1">
      <alignment horizontal="centerContinuous"/>
    </xf>
    <xf numFmtId="0" fontId="3" fillId="0" borderId="19" xfId="5" applyBorder="1" applyAlignment="1">
      <alignment horizontal="centerContinuous"/>
    </xf>
    <xf numFmtId="4" fontId="21" fillId="0" borderId="28" xfId="5" applyNumberFormat="1" applyFont="1" applyBorder="1" applyAlignment="1">
      <alignment horizontal="center"/>
    </xf>
    <xf numFmtId="0" fontId="22" fillId="0" borderId="25" xfId="5" applyFont="1" applyBorder="1" applyAlignment="1">
      <alignment horizontal="centerContinuous"/>
    </xf>
    <xf numFmtId="4" fontId="23" fillId="4" borderId="30" xfId="5" applyNumberFormat="1" applyFont="1" applyFill="1" applyBorder="1"/>
    <xf numFmtId="2" fontId="3" fillId="0" borderId="31" xfId="5" applyNumberFormat="1" applyBorder="1"/>
    <xf numFmtId="2" fontId="3" fillId="0" borderId="18" xfId="5" applyNumberFormat="1" applyBorder="1"/>
    <xf numFmtId="0" fontId="3" fillId="0" borderId="18" xfId="5" applyBorder="1" applyAlignment="1">
      <alignment horizontal="center"/>
    </xf>
    <xf numFmtId="0" fontId="3" fillId="0" borderId="32" xfId="5" applyBorder="1" applyAlignment="1">
      <alignment horizontal="center"/>
    </xf>
    <xf numFmtId="4" fontId="3" fillId="0" borderId="30" xfId="5" applyNumberFormat="1" applyBorder="1"/>
    <xf numFmtId="0" fontId="24" fillId="0" borderId="28" xfId="5" applyFont="1" applyBorder="1"/>
    <xf numFmtId="0" fontId="24" fillId="0" borderId="29" xfId="5" applyFont="1" applyBorder="1"/>
    <xf numFmtId="1" fontId="24" fillId="0" borderId="17" xfId="5" applyNumberFormat="1" applyFont="1" applyBorder="1"/>
    <xf numFmtId="0" fontId="24" fillId="0" borderId="17" xfId="5" applyFont="1" applyBorder="1" applyAlignment="1">
      <alignment horizontal="center"/>
    </xf>
    <xf numFmtId="0" fontId="24" fillId="0" borderId="19" xfId="5" applyFont="1" applyBorder="1" applyAlignment="1">
      <alignment horizontal="center"/>
    </xf>
    <xf numFmtId="4" fontId="24" fillId="0" borderId="28" xfId="5" applyNumberFormat="1" applyFont="1" applyBorder="1"/>
    <xf numFmtId="0" fontId="24" fillId="0" borderId="33" xfId="5" applyFont="1" applyBorder="1" applyAlignment="1">
      <alignment horizontal="center"/>
    </xf>
    <xf numFmtId="0" fontId="24" fillId="0" borderId="33" xfId="5" applyFont="1" applyBorder="1"/>
    <xf numFmtId="1" fontId="24" fillId="0" borderId="34" xfId="5" applyNumberFormat="1" applyFont="1" applyBorder="1"/>
    <xf numFmtId="1" fontId="24" fillId="0" borderId="0" xfId="5" applyNumberFormat="1" applyFont="1"/>
    <xf numFmtId="0" fontId="24" fillId="0" borderId="0" xfId="5" applyFont="1" applyAlignment="1">
      <alignment horizontal="center"/>
    </xf>
    <xf numFmtId="0" fontId="24" fillId="0" borderId="20" xfId="5" applyFont="1" applyBorder="1" applyAlignment="1">
      <alignment horizontal="center"/>
    </xf>
    <xf numFmtId="4" fontId="24" fillId="0" borderId="33" xfId="5" applyNumberFormat="1" applyFont="1" applyBorder="1"/>
    <xf numFmtId="0" fontId="24" fillId="0" borderId="30" xfId="5" applyFont="1" applyBorder="1"/>
    <xf numFmtId="0" fontId="24" fillId="0" borderId="31" xfId="5" applyFont="1" applyBorder="1" applyAlignment="1">
      <alignment horizontal="right"/>
    </xf>
    <xf numFmtId="0" fontId="24" fillId="0" borderId="18" xfId="5" applyFont="1" applyBorder="1"/>
    <xf numFmtId="0" fontId="24" fillId="0" borderId="18" xfId="5" applyFont="1" applyBorder="1" applyAlignment="1">
      <alignment horizontal="center"/>
    </xf>
    <xf numFmtId="0" fontId="24" fillId="0" borderId="18" xfId="5" applyFont="1" applyBorder="1" applyAlignment="1">
      <alignment horizontal="left"/>
    </xf>
    <xf numFmtId="0" fontId="24" fillId="0" borderId="32" xfId="5" applyFont="1" applyBorder="1" applyAlignment="1">
      <alignment horizontal="center"/>
    </xf>
    <xf numFmtId="4" fontId="24" fillId="0" borderId="30" xfId="5" applyNumberFormat="1" applyFont="1" applyBorder="1"/>
    <xf numFmtId="0" fontId="25" fillId="0" borderId="27" xfId="5" applyFont="1" applyBorder="1"/>
    <xf numFmtId="0" fontId="24" fillId="0" borderId="24" xfId="5" applyFont="1" applyBorder="1"/>
    <xf numFmtId="0" fontId="24" fillId="0" borderId="24" xfId="5" applyFont="1" applyBorder="1" applyAlignment="1">
      <alignment horizontal="center"/>
    </xf>
    <xf numFmtId="4" fontId="24" fillId="0" borderId="25" xfId="5" applyNumberFormat="1" applyFont="1" applyBorder="1"/>
    <xf numFmtId="0" fontId="24" fillId="0" borderId="0" xfId="5" applyFont="1"/>
    <xf numFmtId="4" fontId="24" fillId="0" borderId="0" xfId="5" applyNumberFormat="1" applyFont="1"/>
    <xf numFmtId="0" fontId="3" fillId="0" borderId="0" xfId="5"/>
    <xf numFmtId="0" fontId="24" fillId="0" borderId="30" xfId="5" applyFont="1" applyBorder="1" applyAlignment="1">
      <alignment horizontal="center"/>
    </xf>
    <xf numFmtId="4" fontId="24" fillId="0" borderId="20" xfId="5" applyNumberFormat="1" applyFont="1" applyBorder="1"/>
    <xf numFmtId="0" fontId="26" fillId="0" borderId="24" xfId="0" applyFont="1" applyBorder="1"/>
    <xf numFmtId="0" fontId="26" fillId="0" borderId="25" xfId="0" applyFont="1" applyBorder="1"/>
    <xf numFmtId="0" fontId="22" fillId="0" borderId="24" xfId="5" applyFont="1" applyBorder="1" applyAlignment="1">
      <alignment horizontal="centerContinuous"/>
    </xf>
    <xf numFmtId="0" fontId="26" fillId="0" borderId="0" xfId="0" applyFont="1"/>
    <xf numFmtId="4" fontId="21" fillId="0" borderId="0" xfId="5" applyNumberFormat="1" applyFont="1" applyAlignment="1">
      <alignment horizontal="center"/>
    </xf>
    <xf numFmtId="4" fontId="3" fillId="0" borderId="0" xfId="5" applyNumberFormat="1"/>
    <xf numFmtId="0" fontId="26" fillId="0" borderId="20" xfId="0" applyFont="1" applyBorder="1"/>
    <xf numFmtId="4" fontId="21" fillId="0" borderId="20" xfId="5" applyNumberFormat="1" applyFont="1" applyBorder="1" applyAlignment="1">
      <alignment horizontal="center"/>
    </xf>
    <xf numFmtId="4" fontId="3" fillId="0" borderId="20" xfId="5" applyNumberFormat="1" applyBorder="1"/>
    <xf numFmtId="0" fontId="8" fillId="0" borderId="0" xfId="0" applyFont="1" applyAlignment="1" applyProtection="1">
      <alignment horizontal="center" vertical="center"/>
      <protection hidden="1"/>
    </xf>
    <xf numFmtId="0" fontId="0" fillId="0" borderId="0" xfId="0" applyProtection="1">
      <protection hidden="1"/>
    </xf>
    <xf numFmtId="0" fontId="8" fillId="0" borderId="0" xfId="0" applyFont="1" applyAlignment="1" applyProtection="1">
      <alignment horizontal="left"/>
      <protection hidden="1"/>
    </xf>
    <xf numFmtId="0" fontId="8" fillId="0" borderId="0" xfId="0" applyFont="1" applyProtection="1">
      <protection hidden="1"/>
    </xf>
    <xf numFmtId="0" fontId="10" fillId="0" borderId="0" xfId="0" applyFont="1" applyAlignment="1" applyProtection="1">
      <alignment horizontal="center"/>
      <protection hidden="1"/>
    </xf>
    <xf numFmtId="0" fontId="2" fillId="0" borderId="0" xfId="0" applyFont="1" applyProtection="1">
      <protection hidden="1"/>
    </xf>
    <xf numFmtId="1" fontId="17" fillId="3" borderId="14" xfId="0" applyNumberFormat="1" applyFont="1" applyFill="1" applyBorder="1" applyAlignment="1" applyProtection="1">
      <alignment horizontal="center" vertical="center"/>
      <protection hidden="1"/>
    </xf>
    <xf numFmtId="0" fontId="9" fillId="0" borderId="0" xfId="0" applyFont="1" applyAlignment="1" applyProtection="1">
      <alignment horizontal="right"/>
      <protection hidden="1"/>
    </xf>
    <xf numFmtId="10" fontId="20" fillId="0" borderId="0" xfId="0" applyNumberFormat="1" applyFont="1" applyAlignment="1" applyProtection="1">
      <alignment horizontal="center" vertical="center"/>
      <protection hidden="1"/>
    </xf>
    <xf numFmtId="10" fontId="20" fillId="0" borderId="0" xfId="4" applyNumberFormat="1" applyFont="1" applyBorder="1" applyAlignment="1" applyProtection="1">
      <alignment horizontal="center" vertical="center"/>
      <protection hidden="1"/>
    </xf>
    <xf numFmtId="0" fontId="5" fillId="0" borderId="0" xfId="0" applyFont="1" applyProtection="1">
      <protection locked="0"/>
    </xf>
    <xf numFmtId="0" fontId="9" fillId="0" borderId="0" xfId="0" applyFont="1" applyAlignment="1" applyProtection="1">
      <alignment horizontal="left"/>
      <protection locked="0"/>
    </xf>
    <xf numFmtId="44" fontId="5" fillId="0" borderId="0" xfId="0" applyNumberFormat="1" applyFont="1" applyProtection="1"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wrapText="1"/>
      <protection locked="0"/>
    </xf>
    <xf numFmtId="9" fontId="5" fillId="0" borderId="35" xfId="0" applyNumberFormat="1" applyFont="1" applyBorder="1" applyAlignment="1" applyProtection="1">
      <alignment vertical="center"/>
      <protection locked="0"/>
    </xf>
    <xf numFmtId="44" fontId="5" fillId="0" borderId="36" xfId="0" applyNumberFormat="1" applyFont="1" applyBorder="1" applyAlignment="1">
      <alignment vertical="center"/>
    </xf>
    <xf numFmtId="9" fontId="5" fillId="0" borderId="38" xfId="0" applyNumberFormat="1" applyFont="1" applyBorder="1" applyAlignment="1" applyProtection="1">
      <alignment vertical="center"/>
      <protection locked="0"/>
    </xf>
    <xf numFmtId="44" fontId="5" fillId="0" borderId="37" xfId="0" applyNumberFormat="1" applyFont="1" applyBorder="1" applyAlignment="1">
      <alignment vertical="center"/>
    </xf>
    <xf numFmtId="9" fontId="5" fillId="0" borderId="39" xfId="0" applyNumberFormat="1" applyFont="1" applyBorder="1" applyAlignment="1" applyProtection="1">
      <alignment vertical="center"/>
      <protection locked="0"/>
    </xf>
    <xf numFmtId="9" fontId="5" fillId="0" borderId="17" xfId="0" applyNumberFormat="1" applyFont="1" applyBorder="1" applyAlignment="1" applyProtection="1">
      <alignment vertical="center"/>
      <protection locked="0"/>
    </xf>
    <xf numFmtId="44" fontId="5" fillId="0" borderId="40" xfId="0" applyNumberFormat="1" applyFont="1" applyBorder="1" applyAlignment="1">
      <alignment vertical="center"/>
    </xf>
    <xf numFmtId="9" fontId="5" fillId="0" borderId="16" xfId="4" applyFont="1" applyFill="1" applyBorder="1" applyAlignment="1" applyProtection="1">
      <alignment horizontal="center" vertical="center"/>
      <protection locked="0"/>
    </xf>
    <xf numFmtId="9" fontId="5" fillId="0" borderId="39" xfId="4" applyFont="1" applyFill="1" applyBorder="1" applyAlignment="1" applyProtection="1">
      <alignment vertical="center"/>
      <protection locked="0"/>
    </xf>
    <xf numFmtId="9" fontId="5" fillId="0" borderId="35" xfId="4" applyFont="1" applyFill="1" applyBorder="1" applyAlignment="1" applyProtection="1">
      <alignment vertical="center"/>
      <protection locked="0"/>
    </xf>
    <xf numFmtId="9" fontId="5" fillId="0" borderId="38" xfId="4" applyFont="1" applyFill="1" applyBorder="1" applyAlignment="1" applyProtection="1">
      <alignment vertical="center"/>
      <protection locked="0"/>
    </xf>
    <xf numFmtId="9" fontId="5" fillId="0" borderId="17" xfId="4" applyFont="1" applyFill="1" applyBorder="1" applyAlignment="1" applyProtection="1">
      <alignment vertical="center"/>
      <protection locked="0"/>
    </xf>
    <xf numFmtId="0" fontId="0" fillId="0" borderId="0" xfId="0" applyAlignment="1" applyProtection="1">
      <alignment horizontal="left"/>
      <protection hidden="1"/>
    </xf>
    <xf numFmtId="164" fontId="13" fillId="3" borderId="0" xfId="0" applyNumberFormat="1" applyFont="1" applyFill="1" applyAlignment="1" applyProtection="1">
      <alignment horizontal="right"/>
      <protection locked="0"/>
    </xf>
    <xf numFmtId="0" fontId="2" fillId="0" borderId="0" xfId="0" applyFont="1" applyAlignment="1" applyProtection="1">
      <alignment horizontal="left"/>
      <protection hidden="1"/>
    </xf>
    <xf numFmtId="9" fontId="5" fillId="0" borderId="0" xfId="0" applyNumberFormat="1" applyFont="1" applyAlignment="1" applyProtection="1">
      <alignment horizontal="left"/>
      <protection locked="0"/>
    </xf>
    <xf numFmtId="44" fontId="0" fillId="0" borderId="0" xfId="1" applyFont="1" applyAlignment="1" applyProtection="1">
      <alignment horizontal="left" vertical="center"/>
      <protection locked="0"/>
    </xf>
    <xf numFmtId="44" fontId="0" fillId="0" borderId="0" xfId="0" applyNumberFormat="1" applyAlignment="1" applyProtection="1">
      <alignment horizontal="left"/>
      <protection hidden="1"/>
    </xf>
    <xf numFmtId="44" fontId="5" fillId="0" borderId="40" xfId="0" applyNumberFormat="1" applyFont="1" applyBorder="1" applyAlignment="1">
      <alignment horizontal="center" vertical="center"/>
    </xf>
    <xf numFmtId="0" fontId="8" fillId="0" borderId="0" xfId="0" applyFont="1" applyAlignment="1" applyProtection="1">
      <alignment horizontal="center" vertical="center"/>
      <protection hidden="1"/>
    </xf>
    <xf numFmtId="0" fontId="0" fillId="0" borderId="0" xfId="0" applyAlignment="1" applyProtection="1">
      <alignment horizontal="left"/>
      <protection hidden="1"/>
    </xf>
    <xf numFmtId="9" fontId="12" fillId="3" borderId="22" xfId="4" applyFont="1" applyFill="1" applyBorder="1" applyAlignment="1" applyProtection="1">
      <alignment horizontal="center" vertical="center"/>
      <protection locked="0"/>
    </xf>
    <xf numFmtId="9" fontId="5" fillId="3" borderId="44" xfId="4" applyFont="1" applyFill="1" applyBorder="1" applyAlignment="1">
      <alignment vertical="center"/>
    </xf>
    <xf numFmtId="9" fontId="5" fillId="3" borderId="23" xfId="4" applyFont="1" applyFill="1" applyBorder="1" applyAlignment="1">
      <alignment vertical="center"/>
    </xf>
    <xf numFmtId="9" fontId="7" fillId="3" borderId="1" xfId="4" applyFont="1" applyFill="1" applyBorder="1" applyAlignment="1" applyProtection="1">
      <alignment horizontal="center" vertical="center" wrapText="1"/>
      <protection locked="0"/>
    </xf>
    <xf numFmtId="9" fontId="5" fillId="3" borderId="8" xfId="4" applyFont="1" applyFill="1" applyBorder="1" applyAlignment="1">
      <alignment vertical="center" wrapText="1"/>
    </xf>
    <xf numFmtId="9" fontId="5" fillId="3" borderId="42" xfId="4" applyFont="1" applyFill="1" applyBorder="1" applyAlignment="1">
      <alignment vertical="center" wrapText="1"/>
    </xf>
    <xf numFmtId="9" fontId="5" fillId="3" borderId="9" xfId="4" applyFont="1" applyFill="1" applyBorder="1" applyAlignment="1">
      <alignment vertical="center" wrapText="1"/>
    </xf>
    <xf numFmtId="9" fontId="5" fillId="3" borderId="41" xfId="4" applyFont="1" applyFill="1" applyBorder="1" applyAlignment="1">
      <alignment vertical="center" wrapText="1"/>
    </xf>
    <xf numFmtId="9" fontId="5" fillId="3" borderId="43" xfId="4" applyFont="1" applyFill="1" applyBorder="1" applyAlignment="1">
      <alignment vertical="center" wrapText="1"/>
    </xf>
    <xf numFmtId="9" fontId="5" fillId="0" borderId="0" xfId="4" applyFont="1" applyAlignment="1" applyProtection="1">
      <alignment horizontal="left"/>
      <protection locked="0"/>
    </xf>
    <xf numFmtId="9" fontId="5" fillId="0" borderId="34" xfId="4" applyFont="1" applyBorder="1" applyAlignment="1" applyProtection="1">
      <alignment horizontal="left"/>
      <protection locked="0"/>
    </xf>
    <xf numFmtId="9" fontId="0" fillId="0" borderId="0" xfId="4" applyFont="1" applyAlignment="1" applyProtection="1">
      <alignment horizontal="left" vertical="center" wrapText="1"/>
      <protection locked="0"/>
    </xf>
    <xf numFmtId="9" fontId="0" fillId="0" borderId="0" xfId="4" applyFont="1" applyAlignment="1" applyProtection="1">
      <alignment horizontal="left" vertical="center"/>
      <protection locked="0"/>
    </xf>
    <xf numFmtId="9" fontId="7" fillId="3" borderId="4" xfId="4" applyFont="1" applyFill="1" applyBorder="1" applyAlignment="1" applyProtection="1">
      <alignment horizontal="center" vertical="center"/>
      <protection locked="0"/>
    </xf>
    <xf numFmtId="9" fontId="15" fillId="2" borderId="4" xfId="4" applyFont="1" applyFill="1" applyBorder="1" applyAlignment="1">
      <alignment horizontal="center" vertical="center"/>
    </xf>
    <xf numFmtId="0" fontId="7" fillId="3" borderId="45" xfId="0" applyFont="1" applyFill="1" applyBorder="1" applyAlignment="1" applyProtection="1">
      <alignment horizontal="right" vertical="center" wrapText="1"/>
      <protection locked="0"/>
    </xf>
    <xf numFmtId="0" fontId="7" fillId="3" borderId="46" xfId="0" applyFont="1" applyFill="1" applyBorder="1" applyAlignment="1" applyProtection="1">
      <alignment horizontal="right" vertical="center" wrapText="1"/>
      <protection locked="0"/>
    </xf>
    <xf numFmtId="0" fontId="6" fillId="0" borderId="11" xfId="0" applyFont="1" applyBorder="1" applyAlignment="1" applyProtection="1">
      <alignment horizontal="center" vertical="center" wrapText="1"/>
      <protection locked="0"/>
    </xf>
    <xf numFmtId="0" fontId="6" fillId="0" borderId="13" xfId="0" applyFont="1" applyBorder="1" applyAlignment="1" applyProtection="1">
      <alignment horizontal="center" vertical="center" wrapText="1"/>
      <protection locked="0"/>
    </xf>
    <xf numFmtId="0" fontId="6" fillId="3" borderId="12" xfId="0" applyFont="1" applyFill="1" applyBorder="1" applyAlignment="1" applyProtection="1">
      <alignment horizontal="left" vertical="center" wrapText="1"/>
      <protection locked="0"/>
    </xf>
    <xf numFmtId="0" fontId="6" fillId="3" borderId="14" xfId="0" applyFont="1" applyFill="1" applyBorder="1" applyAlignment="1" applyProtection="1">
      <alignment horizontal="left" vertical="center" wrapText="1"/>
      <protection locked="0"/>
    </xf>
    <xf numFmtId="0" fontId="14" fillId="2" borderId="11" xfId="0" applyFont="1" applyFill="1" applyBorder="1" applyAlignment="1" applyProtection="1">
      <alignment horizontal="center" vertical="center"/>
      <protection hidden="1"/>
    </xf>
    <xf numFmtId="0" fontId="14" fillId="2" borderId="13" xfId="0" applyFont="1" applyFill="1" applyBorder="1" applyAlignment="1" applyProtection="1">
      <alignment horizontal="center" vertical="center"/>
      <protection hidden="1"/>
    </xf>
    <xf numFmtId="9" fontId="28" fillId="0" borderId="12" xfId="4" applyFont="1" applyBorder="1" applyAlignment="1" applyProtection="1">
      <alignment horizontal="center" vertical="center"/>
      <protection locked="0"/>
    </xf>
    <xf numFmtId="9" fontId="28" fillId="0" borderId="14" xfId="4" applyFont="1" applyBorder="1" applyAlignment="1" applyProtection="1">
      <alignment horizontal="center" vertical="center"/>
      <protection locked="0"/>
    </xf>
    <xf numFmtId="9" fontId="28" fillId="0" borderId="2" xfId="4" applyFont="1" applyBorder="1" applyAlignment="1" applyProtection="1">
      <alignment horizontal="center" vertical="center"/>
      <protection locked="0"/>
    </xf>
    <xf numFmtId="9" fontId="28" fillId="0" borderId="3" xfId="4" applyFont="1" applyBorder="1" applyAlignment="1" applyProtection="1">
      <alignment horizontal="center" vertical="center"/>
      <protection locked="0"/>
    </xf>
    <xf numFmtId="0" fontId="9" fillId="3" borderId="12" xfId="0" applyFont="1" applyFill="1" applyBorder="1" applyAlignment="1" applyProtection="1">
      <alignment horizontal="center" vertical="center"/>
      <protection hidden="1"/>
    </xf>
    <xf numFmtId="0" fontId="6" fillId="0" borderId="15" xfId="0" applyFont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center" vertical="center" wrapText="1"/>
      <protection locked="0"/>
    </xf>
    <xf numFmtId="0" fontId="6" fillId="3" borderId="2" xfId="0" applyFont="1" applyFill="1" applyBorder="1" applyAlignment="1" applyProtection="1">
      <alignment horizontal="left" vertical="center" wrapText="1"/>
      <protection locked="0"/>
    </xf>
    <xf numFmtId="0" fontId="6" fillId="3" borderId="3" xfId="0" applyFont="1" applyFill="1" applyBorder="1" applyAlignment="1" applyProtection="1">
      <alignment horizontal="left" vertical="center" wrapText="1"/>
      <protection locked="0"/>
    </xf>
    <xf numFmtId="9" fontId="16" fillId="2" borderId="5" xfId="4" applyFont="1" applyFill="1" applyBorder="1" applyAlignment="1">
      <alignment horizontal="center" vertical="center"/>
    </xf>
    <xf numFmtId="9" fontId="16" fillId="2" borderId="6" xfId="4" applyFont="1" applyFill="1" applyBorder="1" applyAlignment="1">
      <alignment horizontal="center" vertical="center"/>
    </xf>
    <xf numFmtId="9" fontId="16" fillId="2" borderId="7" xfId="4" applyFont="1" applyFill="1" applyBorder="1" applyAlignment="1">
      <alignment horizontal="center" vertical="center"/>
    </xf>
    <xf numFmtId="9" fontId="5" fillId="3" borderId="5" xfId="4" applyFont="1" applyFill="1" applyBorder="1" applyAlignment="1">
      <alignment horizontal="center" vertical="center"/>
    </xf>
    <xf numFmtId="9" fontId="5" fillId="3" borderId="6" xfId="4" applyFont="1" applyFill="1" applyBorder="1" applyAlignment="1">
      <alignment horizontal="center" vertical="center"/>
    </xf>
    <xf numFmtId="9" fontId="5" fillId="3" borderId="7" xfId="4" applyFont="1" applyFill="1" applyBorder="1" applyAlignment="1">
      <alignment horizontal="center" vertical="center"/>
    </xf>
    <xf numFmtId="0" fontId="9" fillId="0" borderId="0" xfId="0" applyFont="1" applyAlignment="1" applyProtection="1">
      <alignment horizontal="right" vertical="center"/>
      <protection hidden="1"/>
    </xf>
    <xf numFmtId="0" fontId="9" fillId="0" borderId="0" xfId="0" applyFont="1" applyAlignment="1" applyProtection="1">
      <alignment horizontal="right"/>
      <protection hidden="1"/>
    </xf>
    <xf numFmtId="0" fontId="7" fillId="0" borderId="0" xfId="0" applyFont="1" applyAlignment="1" applyProtection="1">
      <alignment horizontal="left" vertical="center"/>
      <protection locked="0"/>
    </xf>
    <xf numFmtId="0" fontId="7" fillId="0" borderId="0" xfId="0" applyFont="1" applyAlignment="1" applyProtection="1">
      <alignment horizontal="left"/>
      <protection locked="0"/>
    </xf>
    <xf numFmtId="0" fontId="14" fillId="2" borderId="12" xfId="0" applyFont="1" applyFill="1" applyBorder="1" applyAlignment="1" applyProtection="1">
      <alignment horizontal="center" vertical="center"/>
      <protection hidden="1"/>
    </xf>
    <xf numFmtId="0" fontId="14" fillId="2" borderId="14" xfId="0" applyFont="1" applyFill="1" applyBorder="1" applyAlignment="1" applyProtection="1">
      <alignment horizontal="center" vertical="center"/>
      <protection hidden="1"/>
    </xf>
    <xf numFmtId="0" fontId="14" fillId="2" borderId="12" xfId="0" applyFont="1" applyFill="1" applyBorder="1" applyAlignment="1" applyProtection="1">
      <alignment horizontal="left" vertical="center"/>
      <protection hidden="1"/>
    </xf>
    <xf numFmtId="0" fontId="14" fillId="2" borderId="14" xfId="0" applyFont="1" applyFill="1" applyBorder="1" applyAlignment="1" applyProtection="1">
      <alignment horizontal="left" vertical="center"/>
      <protection hidden="1"/>
    </xf>
    <xf numFmtId="10" fontId="20" fillId="0" borderId="0" xfId="4" applyNumberFormat="1" applyFont="1" applyBorder="1" applyAlignment="1" applyProtection="1">
      <alignment horizontal="center" vertical="center"/>
      <protection hidden="1"/>
    </xf>
    <xf numFmtId="10" fontId="27" fillId="0" borderId="0" xfId="0" applyNumberFormat="1" applyFont="1" applyAlignment="1" applyProtection="1">
      <alignment horizontal="center" vertical="center" wrapText="1"/>
      <protection hidden="1"/>
    </xf>
    <xf numFmtId="0" fontId="18" fillId="0" borderId="0" xfId="0" applyFont="1" applyAlignment="1" applyProtection="1">
      <alignment horizontal="center" vertical="center"/>
      <protection hidden="1"/>
    </xf>
    <xf numFmtId="0" fontId="7" fillId="3" borderId="5" xfId="0" applyFont="1" applyFill="1" applyBorder="1" applyAlignment="1" applyProtection="1">
      <alignment horizontal="right" vertical="center" wrapText="1"/>
      <protection locked="0"/>
    </xf>
    <xf numFmtId="0" fontId="7" fillId="3" borderId="7" xfId="0" applyFont="1" applyFill="1" applyBorder="1" applyAlignment="1" applyProtection="1">
      <alignment horizontal="right" vertical="center"/>
      <protection locked="0"/>
    </xf>
    <xf numFmtId="0" fontId="11" fillId="2" borderId="4" xfId="0" applyFont="1" applyFill="1" applyBorder="1" applyAlignment="1">
      <alignment horizontal="right" vertical="center"/>
    </xf>
    <xf numFmtId="0" fontId="12" fillId="3" borderId="21" xfId="0" applyFont="1" applyFill="1" applyBorder="1" applyAlignment="1" applyProtection="1">
      <alignment horizontal="right" vertical="center"/>
      <protection locked="0"/>
    </xf>
    <xf numFmtId="0" fontId="12" fillId="3" borderId="22" xfId="0" applyFont="1" applyFill="1" applyBorder="1" applyAlignment="1" applyProtection="1">
      <alignment horizontal="right" vertical="center"/>
      <protection locked="0"/>
    </xf>
    <xf numFmtId="0" fontId="19" fillId="0" borderId="26" xfId="0" applyFont="1" applyBorder="1" applyAlignment="1" applyProtection="1">
      <alignment horizontal="center" vertical="center"/>
      <protection hidden="1"/>
    </xf>
    <xf numFmtId="0" fontId="26" fillId="0" borderId="27" xfId="0" applyFont="1" applyBorder="1" applyAlignment="1">
      <alignment horizontal="center"/>
    </xf>
    <xf numFmtId="0" fontId="26" fillId="0" borderId="24" xfId="0" applyFont="1" applyBorder="1" applyAlignment="1">
      <alignment horizontal="center"/>
    </xf>
    <xf numFmtId="0" fontId="26" fillId="0" borderId="25" xfId="0" applyFont="1" applyBorder="1" applyAlignment="1">
      <alignment horizontal="center"/>
    </xf>
  </cellXfs>
  <cellStyles count="7">
    <cellStyle name="Moneda" xfId="1" builtinId="4"/>
    <cellStyle name="Normal" xfId="0" builtinId="0"/>
    <cellStyle name="Normal 3" xfId="6"/>
    <cellStyle name="Normal 5 3" xfId="3"/>
    <cellStyle name="Normal 7" xfId="2"/>
    <cellStyle name="Normal_Val. núm en letras" xfId="5"/>
    <cellStyle name="Porcentaje" xfId="4" builtinId="5"/>
  </cellStyles>
  <dxfs count="23">
    <dxf>
      <fill>
        <patternFill>
          <bgColor theme="9"/>
        </patternFill>
      </fill>
    </dxf>
    <dxf>
      <fill>
        <patternFill>
          <bgColor theme="9"/>
        </patternFill>
      </fill>
    </dxf>
    <dxf>
      <font>
        <color theme="0"/>
      </font>
    </dxf>
    <dxf>
      <font>
        <b val="0"/>
        <i val="0"/>
        <color rgb="FFC00000"/>
      </font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ont>
        <color theme="0"/>
      </font>
    </dxf>
    <dxf>
      <font>
        <b val="0"/>
        <i val="0"/>
        <color rgb="FFC00000"/>
      </font>
    </dxf>
    <dxf>
      <font>
        <color rgb="FF00B050"/>
      </font>
    </dxf>
    <dxf>
      <font>
        <b val="0"/>
        <i val="0"/>
        <color rgb="FFC00000"/>
      </font>
    </dxf>
    <dxf>
      <font>
        <b val="0"/>
        <i val="0"/>
        <color rgb="FFC00000"/>
      </font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ont>
        <color theme="0"/>
      </font>
    </dxf>
    <dxf>
      <fill>
        <patternFill>
          <bgColor theme="9"/>
        </patternFill>
      </fill>
    </dxf>
  </dxfs>
  <tableStyles count="0" defaultTableStyle="TableStyleMedium2" defaultPivotStyle="PivotStyleLight16"/>
  <colors>
    <mruColors>
      <color rgb="FFFFCDCD"/>
      <color rgb="FFFECACA"/>
      <color rgb="FFFDA9A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209825</xdr:colOff>
      <xdr:row>0</xdr:row>
      <xdr:rowOff>88348</xdr:rowOff>
    </xdr:from>
    <xdr:to>
      <xdr:col>8</xdr:col>
      <xdr:colOff>44174</xdr:colOff>
      <xdr:row>0</xdr:row>
      <xdr:rowOff>1166982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D39F9CF-705C-D948-2B65-F74BE38ECD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16086" y="88348"/>
          <a:ext cx="6659218" cy="10786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M44"/>
  <sheetViews>
    <sheetView showGridLines="0" tabSelected="1" zoomScale="69" zoomScaleNormal="69" zoomScaleSheetLayoutView="100" workbookViewId="0">
      <selection activeCell="C3" sqref="C3:K3"/>
    </sheetView>
  </sheetViews>
  <sheetFormatPr baseColWidth="10" defaultColWidth="11.5546875" defaultRowHeight="15.6" x14ac:dyDescent="0.3"/>
  <cols>
    <col min="1" max="1" width="6.44140625" style="54" customWidth="1"/>
    <col min="2" max="2" width="31.5546875" style="54" customWidth="1"/>
    <col min="3" max="3" width="30.21875" style="54" customWidth="1"/>
    <col min="4" max="11" width="13.77734375" style="51" customWidth="1"/>
    <col min="12" max="12" width="20.5546875" style="78" customWidth="1"/>
    <col min="13" max="13" width="13.5546875" style="52" customWidth="1"/>
    <col min="14" max="14" width="13" style="52" bestFit="1" customWidth="1"/>
    <col min="15" max="16384" width="11.5546875" style="52"/>
  </cols>
  <sheetData>
    <row r="1" spans="1:13" ht="108.6" customHeight="1" x14ac:dyDescent="0.3">
      <c r="D1" s="85"/>
      <c r="E1" s="85"/>
      <c r="F1" s="85"/>
      <c r="G1" s="85"/>
      <c r="H1" s="85"/>
      <c r="I1" s="85"/>
      <c r="J1" s="85"/>
      <c r="K1" s="85"/>
      <c r="L1" s="86"/>
    </row>
    <row r="2" spans="1:13" ht="12" customHeight="1" x14ac:dyDescent="0.3">
      <c r="A2" s="125" t="s">
        <v>0</v>
      </c>
      <c r="B2" s="125"/>
      <c r="C2" s="127" t="s">
        <v>72</v>
      </c>
      <c r="D2" s="127"/>
      <c r="E2" s="127"/>
      <c r="F2" s="127"/>
      <c r="G2" s="127"/>
      <c r="H2" s="127"/>
      <c r="I2" s="127"/>
      <c r="J2" s="127"/>
      <c r="K2" s="127"/>
    </row>
    <row r="3" spans="1:13" ht="12" customHeight="1" x14ac:dyDescent="0.3">
      <c r="A3" s="126" t="s">
        <v>1</v>
      </c>
      <c r="B3" s="126"/>
      <c r="C3" s="128" t="s">
        <v>73</v>
      </c>
      <c r="D3" s="128"/>
      <c r="E3" s="128"/>
      <c r="F3" s="128"/>
      <c r="G3" s="128"/>
      <c r="H3" s="128"/>
      <c r="I3" s="128"/>
      <c r="J3" s="128"/>
      <c r="K3" s="128"/>
    </row>
    <row r="4" spans="1:13" ht="36.6" customHeight="1" x14ac:dyDescent="0.3">
      <c r="A4" s="53"/>
      <c r="B4" s="62" t="s">
        <v>88</v>
      </c>
      <c r="C4" s="62" t="s">
        <v>2</v>
      </c>
      <c r="D4" s="135" t="s">
        <v>3</v>
      </c>
      <c r="E4" s="135"/>
      <c r="F4" s="135"/>
      <c r="G4" s="135"/>
      <c r="H4" s="135"/>
      <c r="I4" s="135"/>
      <c r="J4" s="135"/>
      <c r="K4" s="135"/>
    </row>
    <row r="5" spans="1:13" ht="9" customHeight="1" thickBot="1" x14ac:dyDescent="0.75">
      <c r="A5" s="53"/>
      <c r="B5" s="53"/>
      <c r="F5" s="55"/>
      <c r="G5" s="55"/>
      <c r="H5" s="55"/>
      <c r="I5" s="55"/>
      <c r="J5" s="55"/>
      <c r="K5" s="55"/>
    </row>
    <row r="6" spans="1:13" s="56" customFormat="1" ht="20.55" customHeight="1" x14ac:dyDescent="0.3">
      <c r="A6" s="108" t="s">
        <v>4</v>
      </c>
      <c r="B6" s="131" t="s">
        <v>5</v>
      </c>
      <c r="C6" s="129" t="s">
        <v>6</v>
      </c>
      <c r="D6" s="114" t="s">
        <v>7</v>
      </c>
      <c r="E6" s="114"/>
      <c r="F6" s="114"/>
      <c r="G6" s="114"/>
      <c r="H6" s="114" t="s">
        <v>8</v>
      </c>
      <c r="I6" s="114"/>
      <c r="J6" s="114"/>
      <c r="K6" s="114"/>
      <c r="L6" s="80"/>
    </row>
    <row r="7" spans="1:13" s="56" customFormat="1" ht="20.55" customHeight="1" thickBot="1" x14ac:dyDescent="0.35">
      <c r="A7" s="109"/>
      <c r="B7" s="132"/>
      <c r="C7" s="130"/>
      <c r="D7" s="57" t="s">
        <v>12</v>
      </c>
      <c r="E7" s="57" t="s">
        <v>13</v>
      </c>
      <c r="F7" s="57" t="s">
        <v>14</v>
      </c>
      <c r="G7" s="57" t="s">
        <v>15</v>
      </c>
      <c r="H7" s="57" t="s">
        <v>16</v>
      </c>
      <c r="I7" s="57" t="s">
        <v>17</v>
      </c>
      <c r="J7" s="57" t="s">
        <v>18</v>
      </c>
      <c r="K7" s="57" t="s">
        <v>19</v>
      </c>
      <c r="L7" s="80"/>
    </row>
    <row r="8" spans="1:13" s="61" customFormat="1" ht="12" customHeight="1" x14ac:dyDescent="0.3">
      <c r="A8" s="104" t="s">
        <v>20</v>
      </c>
      <c r="B8" s="106" t="s">
        <v>21</v>
      </c>
      <c r="C8" s="110">
        <v>0</v>
      </c>
      <c r="D8" s="71"/>
      <c r="E8" s="70"/>
      <c r="F8" s="66"/>
      <c r="G8" s="68"/>
      <c r="H8" s="71"/>
      <c r="I8" s="70"/>
      <c r="J8" s="66"/>
      <c r="K8" s="68"/>
      <c r="L8" s="81"/>
    </row>
    <row r="9" spans="1:13" s="61" customFormat="1" ht="12" customHeight="1" thickBot="1" x14ac:dyDescent="0.35">
      <c r="A9" s="105"/>
      <c r="B9" s="107"/>
      <c r="C9" s="111"/>
      <c r="D9" s="72">
        <f>$C8*D8</f>
        <v>0</v>
      </c>
      <c r="E9" s="67">
        <f t="shared" ref="E9:F9" si="0">$C8*E8</f>
        <v>0</v>
      </c>
      <c r="F9" s="67">
        <f t="shared" si="0"/>
        <v>0</v>
      </c>
      <c r="G9" s="69">
        <f t="shared" ref="G9" si="1">$C8*G8</f>
        <v>0</v>
      </c>
      <c r="H9" s="72">
        <f t="shared" ref="H9:H11" si="2">$C8*H8</f>
        <v>0</v>
      </c>
      <c r="I9" s="67">
        <f t="shared" ref="I9:I11" si="3">$C8*I8</f>
        <v>0</v>
      </c>
      <c r="J9" s="67">
        <f t="shared" ref="J9:J11" si="4">$C8*J8</f>
        <v>0</v>
      </c>
      <c r="K9" s="69">
        <f t="shared" ref="K9:K11" si="5">$C8*K8</f>
        <v>0</v>
      </c>
      <c r="L9" s="96">
        <f>SUM(D9:K9)</f>
        <v>0</v>
      </c>
    </row>
    <row r="10" spans="1:13" s="61" customFormat="1" ht="12" customHeight="1" x14ac:dyDescent="0.3">
      <c r="A10" s="104">
        <f>A8+1</f>
        <v>2</v>
      </c>
      <c r="B10" s="106" t="s">
        <v>22</v>
      </c>
      <c r="C10" s="112">
        <v>0</v>
      </c>
      <c r="D10" s="73"/>
      <c r="E10" s="74"/>
      <c r="F10" s="75"/>
      <c r="G10" s="76"/>
      <c r="H10" s="77"/>
      <c r="I10" s="74"/>
      <c r="J10" s="75"/>
      <c r="K10" s="76"/>
      <c r="L10" s="96"/>
    </row>
    <row r="11" spans="1:13" s="61" customFormat="1" ht="12" customHeight="1" thickBot="1" x14ac:dyDescent="0.35">
      <c r="A11" s="105"/>
      <c r="B11" s="107"/>
      <c r="C11" s="113"/>
      <c r="D11" s="84">
        <f>$C$10*D10</f>
        <v>0</v>
      </c>
      <c r="E11" s="67">
        <f t="shared" ref="E11:G11" si="6">$C$10*E10</f>
        <v>0</v>
      </c>
      <c r="F11" s="67">
        <f t="shared" si="6"/>
        <v>0</v>
      </c>
      <c r="G11" s="69">
        <f t="shared" si="6"/>
        <v>0</v>
      </c>
      <c r="H11" s="72">
        <f t="shared" si="2"/>
        <v>0</v>
      </c>
      <c r="I11" s="67">
        <f t="shared" si="3"/>
        <v>0</v>
      </c>
      <c r="J11" s="67">
        <f t="shared" si="4"/>
        <v>0</v>
      </c>
      <c r="K11" s="69">
        <f t="shared" si="5"/>
        <v>0</v>
      </c>
      <c r="L11" s="96">
        <f>SUM(D11:K11)</f>
        <v>0</v>
      </c>
      <c r="M11" s="63"/>
    </row>
    <row r="12" spans="1:13" s="61" customFormat="1" ht="12" customHeight="1" x14ac:dyDescent="0.3">
      <c r="A12" s="104">
        <f>A10+1</f>
        <v>3</v>
      </c>
      <c r="B12" s="106" t="s">
        <v>74</v>
      </c>
      <c r="C12" s="110">
        <v>0</v>
      </c>
      <c r="D12" s="73"/>
      <c r="E12" s="74"/>
      <c r="F12" s="75"/>
      <c r="G12" s="76"/>
      <c r="H12" s="77"/>
      <c r="I12" s="74"/>
      <c r="J12" s="75"/>
      <c r="K12" s="76"/>
      <c r="L12" s="96"/>
    </row>
    <row r="13" spans="1:13" s="61" customFormat="1" ht="12" customHeight="1" thickBot="1" x14ac:dyDescent="0.35">
      <c r="A13" s="105"/>
      <c r="B13" s="107"/>
      <c r="C13" s="111"/>
      <c r="D13" s="84">
        <f>$C$12*D12</f>
        <v>0</v>
      </c>
      <c r="E13" s="67">
        <f t="shared" ref="E13:K13" si="7">$C$12*E12</f>
        <v>0</v>
      </c>
      <c r="F13" s="67">
        <f t="shared" si="7"/>
        <v>0</v>
      </c>
      <c r="G13" s="69">
        <f t="shared" si="7"/>
        <v>0</v>
      </c>
      <c r="H13" s="72">
        <f t="shared" si="7"/>
        <v>0</v>
      </c>
      <c r="I13" s="67">
        <f t="shared" si="7"/>
        <v>0</v>
      </c>
      <c r="J13" s="67">
        <f t="shared" si="7"/>
        <v>0</v>
      </c>
      <c r="K13" s="69">
        <f t="shared" si="7"/>
        <v>0</v>
      </c>
      <c r="L13" s="96">
        <f>SUM(D13:K13)</f>
        <v>0</v>
      </c>
    </row>
    <row r="14" spans="1:13" s="61" customFormat="1" ht="12" customHeight="1" x14ac:dyDescent="0.3">
      <c r="A14" s="104">
        <f>A12+1</f>
        <v>4</v>
      </c>
      <c r="B14" s="106" t="s">
        <v>75</v>
      </c>
      <c r="C14" s="110">
        <v>0</v>
      </c>
      <c r="D14" s="73"/>
      <c r="E14" s="74"/>
      <c r="F14" s="75"/>
      <c r="G14" s="76"/>
      <c r="H14" s="77"/>
      <c r="I14" s="74"/>
      <c r="J14" s="75"/>
      <c r="K14" s="76"/>
      <c r="L14" s="96"/>
    </row>
    <row r="15" spans="1:13" s="61" customFormat="1" ht="12" customHeight="1" thickBot="1" x14ac:dyDescent="0.35">
      <c r="A15" s="105"/>
      <c r="B15" s="107"/>
      <c r="C15" s="111"/>
      <c r="D15" s="84">
        <f>$C$14*D14</f>
        <v>0</v>
      </c>
      <c r="E15" s="67">
        <f t="shared" ref="E15:K15" si="8">$C$14*E14</f>
        <v>0</v>
      </c>
      <c r="F15" s="67">
        <f t="shared" si="8"/>
        <v>0</v>
      </c>
      <c r="G15" s="69">
        <f t="shared" si="8"/>
        <v>0</v>
      </c>
      <c r="H15" s="72">
        <f>$C$14*H14</f>
        <v>0</v>
      </c>
      <c r="I15" s="67">
        <f t="shared" si="8"/>
        <v>0</v>
      </c>
      <c r="J15" s="67">
        <f t="shared" si="8"/>
        <v>0</v>
      </c>
      <c r="K15" s="69">
        <f t="shared" si="8"/>
        <v>0</v>
      </c>
      <c r="L15" s="96">
        <f>SUM(D15:K15)</f>
        <v>0</v>
      </c>
    </row>
    <row r="16" spans="1:13" s="61" customFormat="1" ht="12" customHeight="1" x14ac:dyDescent="0.3">
      <c r="A16" s="104">
        <f>A14+1</f>
        <v>5</v>
      </c>
      <c r="B16" s="106" t="s">
        <v>76</v>
      </c>
      <c r="C16" s="110">
        <v>0</v>
      </c>
      <c r="D16" s="73"/>
      <c r="E16" s="74"/>
      <c r="F16" s="75"/>
      <c r="G16" s="76"/>
      <c r="H16" s="77"/>
      <c r="I16" s="74"/>
      <c r="J16" s="75"/>
      <c r="K16" s="76"/>
      <c r="L16" s="96"/>
    </row>
    <row r="17" spans="1:12" s="61" customFormat="1" ht="12" customHeight="1" thickBot="1" x14ac:dyDescent="0.35">
      <c r="A17" s="105"/>
      <c r="B17" s="107"/>
      <c r="C17" s="111"/>
      <c r="D17" s="84">
        <f>$C$16*D16</f>
        <v>0</v>
      </c>
      <c r="E17" s="67">
        <f>$C$16*E16</f>
        <v>0</v>
      </c>
      <c r="F17" s="67">
        <f t="shared" ref="F17:K17" si="9">$C$16*F16</f>
        <v>0</v>
      </c>
      <c r="G17" s="69">
        <f t="shared" si="9"/>
        <v>0</v>
      </c>
      <c r="H17" s="72">
        <f t="shared" si="9"/>
        <v>0</v>
      </c>
      <c r="I17" s="67">
        <f t="shared" si="9"/>
        <v>0</v>
      </c>
      <c r="J17" s="67">
        <f t="shared" si="9"/>
        <v>0</v>
      </c>
      <c r="K17" s="69">
        <f t="shared" si="9"/>
        <v>0</v>
      </c>
      <c r="L17" s="96">
        <f>SUM(D17:K17)</f>
        <v>0</v>
      </c>
    </row>
    <row r="18" spans="1:12" s="61" customFormat="1" ht="12" customHeight="1" x14ac:dyDescent="0.3">
      <c r="A18" s="104">
        <f>A16+1</f>
        <v>6</v>
      </c>
      <c r="B18" s="106" t="s">
        <v>77</v>
      </c>
      <c r="C18" s="110">
        <v>0</v>
      </c>
      <c r="D18" s="73"/>
      <c r="E18" s="74"/>
      <c r="F18" s="75"/>
      <c r="G18" s="76"/>
      <c r="H18" s="77"/>
      <c r="I18" s="74"/>
      <c r="J18" s="75"/>
      <c r="K18" s="76"/>
      <c r="L18" s="96"/>
    </row>
    <row r="19" spans="1:12" s="61" customFormat="1" ht="12" customHeight="1" thickBot="1" x14ac:dyDescent="0.35">
      <c r="A19" s="105"/>
      <c r="B19" s="107"/>
      <c r="C19" s="111"/>
      <c r="D19" s="84">
        <f>$C$18*D18</f>
        <v>0</v>
      </c>
      <c r="E19" s="67">
        <f t="shared" ref="E19:K19" si="10">$C$18*E18</f>
        <v>0</v>
      </c>
      <c r="F19" s="67">
        <f t="shared" si="10"/>
        <v>0</v>
      </c>
      <c r="G19" s="69">
        <f t="shared" si="10"/>
        <v>0</v>
      </c>
      <c r="H19" s="72">
        <f t="shared" si="10"/>
        <v>0</v>
      </c>
      <c r="I19" s="67">
        <f t="shared" si="10"/>
        <v>0</v>
      </c>
      <c r="J19" s="67">
        <f t="shared" si="10"/>
        <v>0</v>
      </c>
      <c r="K19" s="69">
        <f t="shared" si="10"/>
        <v>0</v>
      </c>
      <c r="L19" s="96">
        <f>SUM(D19:K19)</f>
        <v>0</v>
      </c>
    </row>
    <row r="20" spans="1:12" s="61" customFormat="1" ht="12" customHeight="1" x14ac:dyDescent="0.3">
      <c r="A20" s="104">
        <f>A18+1</f>
        <v>7</v>
      </c>
      <c r="B20" s="106" t="s">
        <v>78</v>
      </c>
      <c r="C20" s="110">
        <v>0</v>
      </c>
      <c r="D20" s="73"/>
      <c r="E20" s="74"/>
      <c r="F20" s="75"/>
      <c r="G20" s="76"/>
      <c r="H20" s="77"/>
      <c r="I20" s="74"/>
      <c r="J20" s="75"/>
      <c r="K20" s="76"/>
      <c r="L20" s="96"/>
    </row>
    <row r="21" spans="1:12" s="61" customFormat="1" ht="12" customHeight="1" thickBot="1" x14ac:dyDescent="0.35">
      <c r="A21" s="105"/>
      <c r="B21" s="107"/>
      <c r="C21" s="111"/>
      <c r="D21" s="84">
        <f>$C$20*D20</f>
        <v>0</v>
      </c>
      <c r="E21" s="67">
        <f t="shared" ref="E21:K21" si="11">$C$20*E20</f>
        <v>0</v>
      </c>
      <c r="F21" s="67">
        <f t="shared" si="11"/>
        <v>0</v>
      </c>
      <c r="G21" s="69">
        <f t="shared" si="11"/>
        <v>0</v>
      </c>
      <c r="H21" s="72">
        <f t="shared" si="11"/>
        <v>0</v>
      </c>
      <c r="I21" s="67">
        <f t="shared" si="11"/>
        <v>0</v>
      </c>
      <c r="J21" s="67">
        <f t="shared" si="11"/>
        <v>0</v>
      </c>
      <c r="K21" s="69">
        <f t="shared" si="11"/>
        <v>0</v>
      </c>
      <c r="L21" s="96">
        <f>SUM(D21:K21)</f>
        <v>0</v>
      </c>
    </row>
    <row r="22" spans="1:12" s="61" customFormat="1" ht="12" customHeight="1" x14ac:dyDescent="0.3">
      <c r="A22" s="104">
        <f>A20+1</f>
        <v>8</v>
      </c>
      <c r="B22" s="106" t="s">
        <v>79</v>
      </c>
      <c r="C22" s="110">
        <v>0</v>
      </c>
      <c r="D22" s="73"/>
      <c r="E22" s="74"/>
      <c r="F22" s="75"/>
      <c r="G22" s="76"/>
      <c r="H22" s="77"/>
      <c r="I22" s="74"/>
      <c r="J22" s="75"/>
      <c r="K22" s="76"/>
      <c r="L22" s="96"/>
    </row>
    <row r="23" spans="1:12" s="61" customFormat="1" ht="12" customHeight="1" thickBot="1" x14ac:dyDescent="0.35">
      <c r="A23" s="105"/>
      <c r="B23" s="107"/>
      <c r="C23" s="111"/>
      <c r="D23" s="84">
        <f>$C$22*D22</f>
        <v>0</v>
      </c>
      <c r="E23" s="67">
        <f t="shared" ref="E23:K23" si="12">$C$22*E22</f>
        <v>0</v>
      </c>
      <c r="F23" s="67">
        <f t="shared" si="12"/>
        <v>0</v>
      </c>
      <c r="G23" s="69">
        <f t="shared" si="12"/>
        <v>0</v>
      </c>
      <c r="H23" s="72">
        <f t="shared" si="12"/>
        <v>0</v>
      </c>
      <c r="I23" s="67">
        <f t="shared" si="12"/>
        <v>0</v>
      </c>
      <c r="J23" s="67">
        <f t="shared" si="12"/>
        <v>0</v>
      </c>
      <c r="K23" s="69">
        <f t="shared" si="12"/>
        <v>0</v>
      </c>
      <c r="L23" s="96">
        <f>SUM(D23:K23)</f>
        <v>0</v>
      </c>
    </row>
    <row r="24" spans="1:12" s="61" customFormat="1" ht="12" customHeight="1" x14ac:dyDescent="0.3">
      <c r="A24" s="104">
        <f>A22+1</f>
        <v>9</v>
      </c>
      <c r="B24" s="106" t="s">
        <v>80</v>
      </c>
      <c r="C24" s="110">
        <v>0</v>
      </c>
      <c r="D24" s="73"/>
      <c r="E24" s="74"/>
      <c r="F24" s="75"/>
      <c r="G24" s="76"/>
      <c r="H24" s="77"/>
      <c r="I24" s="74"/>
      <c r="J24" s="75"/>
      <c r="K24" s="76"/>
      <c r="L24" s="96"/>
    </row>
    <row r="25" spans="1:12" s="61" customFormat="1" ht="12" customHeight="1" thickBot="1" x14ac:dyDescent="0.35">
      <c r="A25" s="105"/>
      <c r="B25" s="107"/>
      <c r="C25" s="111"/>
      <c r="D25" s="84">
        <f>$C$24*D24</f>
        <v>0</v>
      </c>
      <c r="E25" s="67">
        <f t="shared" ref="E25:K25" si="13">$C$24*E24</f>
        <v>0</v>
      </c>
      <c r="F25" s="67">
        <f t="shared" si="13"/>
        <v>0</v>
      </c>
      <c r="G25" s="69">
        <f t="shared" si="13"/>
        <v>0</v>
      </c>
      <c r="H25" s="72">
        <f t="shared" si="13"/>
        <v>0</v>
      </c>
      <c r="I25" s="67">
        <f t="shared" si="13"/>
        <v>0</v>
      </c>
      <c r="J25" s="67">
        <f t="shared" si="13"/>
        <v>0</v>
      </c>
      <c r="K25" s="69">
        <f t="shared" si="13"/>
        <v>0</v>
      </c>
      <c r="L25" s="96">
        <f>SUM(D25:K25)</f>
        <v>0</v>
      </c>
    </row>
    <row r="26" spans="1:12" s="61" customFormat="1" ht="12" customHeight="1" x14ac:dyDescent="0.3">
      <c r="A26" s="115">
        <f>A24+1</f>
        <v>10</v>
      </c>
      <c r="B26" s="117" t="s">
        <v>23</v>
      </c>
      <c r="C26" s="112">
        <v>0</v>
      </c>
      <c r="D26" s="73"/>
      <c r="E26" s="74"/>
      <c r="F26" s="75"/>
      <c r="G26" s="76"/>
      <c r="H26" s="77"/>
      <c r="I26" s="74"/>
      <c r="J26" s="75"/>
      <c r="K26" s="76"/>
      <c r="L26" s="96"/>
    </row>
    <row r="27" spans="1:12" s="61" customFormat="1" ht="12" customHeight="1" thickBot="1" x14ac:dyDescent="0.35">
      <c r="A27" s="116"/>
      <c r="B27" s="118"/>
      <c r="C27" s="113"/>
      <c r="D27" s="84">
        <f>$C$26*D26</f>
        <v>0</v>
      </c>
      <c r="E27" s="67">
        <f t="shared" ref="E27:K27" si="14">$C$26*E26</f>
        <v>0</v>
      </c>
      <c r="F27" s="67">
        <f t="shared" si="14"/>
        <v>0</v>
      </c>
      <c r="G27" s="69">
        <f t="shared" si="14"/>
        <v>0</v>
      </c>
      <c r="H27" s="72">
        <f t="shared" si="14"/>
        <v>0</v>
      </c>
      <c r="I27" s="67">
        <f t="shared" si="14"/>
        <v>0</v>
      </c>
      <c r="J27" s="67">
        <f t="shared" si="14"/>
        <v>0</v>
      </c>
      <c r="K27" s="69">
        <f t="shared" si="14"/>
        <v>0</v>
      </c>
      <c r="L27" s="96">
        <f>SUM(D27:K27)</f>
        <v>0</v>
      </c>
    </row>
    <row r="28" spans="1:12" s="61" customFormat="1" ht="12" customHeight="1" x14ac:dyDescent="0.3">
      <c r="A28" s="104">
        <f>A26+1</f>
        <v>11</v>
      </c>
      <c r="B28" s="106" t="s">
        <v>81</v>
      </c>
      <c r="C28" s="110">
        <v>0</v>
      </c>
      <c r="D28" s="73"/>
      <c r="E28" s="74"/>
      <c r="F28" s="75"/>
      <c r="G28" s="76"/>
      <c r="H28" s="77"/>
      <c r="I28" s="74"/>
      <c r="J28" s="75"/>
      <c r="K28" s="76"/>
      <c r="L28" s="96"/>
    </row>
    <row r="29" spans="1:12" s="61" customFormat="1" ht="12" customHeight="1" thickBot="1" x14ac:dyDescent="0.35">
      <c r="A29" s="105"/>
      <c r="B29" s="107"/>
      <c r="C29" s="111"/>
      <c r="D29" s="84">
        <f>$C$22*D28</f>
        <v>0</v>
      </c>
      <c r="E29" s="67">
        <f t="shared" ref="E29:K29" si="15">$C$22*E28</f>
        <v>0</v>
      </c>
      <c r="F29" s="67">
        <f t="shared" si="15"/>
        <v>0</v>
      </c>
      <c r="G29" s="69">
        <f t="shared" si="15"/>
        <v>0</v>
      </c>
      <c r="H29" s="72">
        <f t="shared" si="15"/>
        <v>0</v>
      </c>
      <c r="I29" s="67">
        <f t="shared" si="15"/>
        <v>0</v>
      </c>
      <c r="J29" s="67">
        <f t="shared" si="15"/>
        <v>0</v>
      </c>
      <c r="K29" s="69">
        <f t="shared" si="15"/>
        <v>0</v>
      </c>
      <c r="L29" s="96">
        <f>SUM(D29:K29)</f>
        <v>0</v>
      </c>
    </row>
    <row r="30" spans="1:12" s="61" customFormat="1" ht="12" customHeight="1" x14ac:dyDescent="0.3">
      <c r="A30" s="104">
        <f>A28+1</f>
        <v>12</v>
      </c>
      <c r="B30" s="106" t="s">
        <v>82</v>
      </c>
      <c r="C30" s="110">
        <v>0</v>
      </c>
      <c r="D30" s="73"/>
      <c r="E30" s="74"/>
      <c r="F30" s="75"/>
      <c r="G30" s="76"/>
      <c r="H30" s="77"/>
      <c r="I30" s="74"/>
      <c r="J30" s="75"/>
      <c r="K30" s="76"/>
      <c r="L30" s="96"/>
    </row>
    <row r="31" spans="1:12" s="61" customFormat="1" ht="12" customHeight="1" thickBot="1" x14ac:dyDescent="0.35">
      <c r="A31" s="105"/>
      <c r="B31" s="107"/>
      <c r="C31" s="111"/>
      <c r="D31" s="84">
        <f>$C$24*D30</f>
        <v>0</v>
      </c>
      <c r="E31" s="67">
        <f t="shared" ref="E31:K31" si="16">$C$24*E30</f>
        <v>0</v>
      </c>
      <c r="F31" s="67">
        <f t="shared" si="16"/>
        <v>0</v>
      </c>
      <c r="G31" s="69">
        <f t="shared" si="16"/>
        <v>0</v>
      </c>
      <c r="H31" s="72">
        <f t="shared" si="16"/>
        <v>0</v>
      </c>
      <c r="I31" s="67">
        <f t="shared" si="16"/>
        <v>0</v>
      </c>
      <c r="J31" s="67">
        <f t="shared" si="16"/>
        <v>0</v>
      </c>
      <c r="K31" s="69">
        <f t="shared" si="16"/>
        <v>0</v>
      </c>
      <c r="L31" s="96">
        <f>SUM(D31:K31)</f>
        <v>0</v>
      </c>
    </row>
    <row r="32" spans="1:12" s="61" customFormat="1" ht="12" customHeight="1" x14ac:dyDescent="0.3">
      <c r="A32" s="115">
        <f>A30+1</f>
        <v>13</v>
      </c>
      <c r="B32" s="117" t="s">
        <v>83</v>
      </c>
      <c r="C32" s="112">
        <v>0</v>
      </c>
      <c r="D32" s="73"/>
      <c r="E32" s="74"/>
      <c r="F32" s="75"/>
      <c r="G32" s="76"/>
      <c r="H32" s="77"/>
      <c r="I32" s="74"/>
      <c r="J32" s="75"/>
      <c r="K32" s="76"/>
      <c r="L32" s="96"/>
    </row>
    <row r="33" spans="1:12" s="61" customFormat="1" ht="12" customHeight="1" thickBot="1" x14ac:dyDescent="0.35">
      <c r="A33" s="116"/>
      <c r="B33" s="118"/>
      <c r="C33" s="113"/>
      <c r="D33" s="84">
        <f>$C$26*D32</f>
        <v>0</v>
      </c>
      <c r="E33" s="67">
        <f t="shared" ref="E33:K33" si="17">$C$26*E32</f>
        <v>0</v>
      </c>
      <c r="F33" s="67">
        <f t="shared" si="17"/>
        <v>0</v>
      </c>
      <c r="G33" s="69">
        <f t="shared" si="17"/>
        <v>0</v>
      </c>
      <c r="H33" s="72">
        <f t="shared" si="17"/>
        <v>0</v>
      </c>
      <c r="I33" s="67">
        <f t="shared" si="17"/>
        <v>0</v>
      </c>
      <c r="J33" s="67">
        <f t="shared" si="17"/>
        <v>0</v>
      </c>
      <c r="K33" s="69">
        <f t="shared" si="17"/>
        <v>0</v>
      </c>
      <c r="L33" s="96">
        <f>SUM(D33:K33)</f>
        <v>0</v>
      </c>
    </row>
    <row r="34" spans="1:12" s="61" customFormat="1" ht="12" customHeight="1" x14ac:dyDescent="0.3">
      <c r="A34" s="104">
        <f>A32+1</f>
        <v>14</v>
      </c>
      <c r="B34" s="106" t="s">
        <v>84</v>
      </c>
      <c r="C34" s="110">
        <v>0</v>
      </c>
      <c r="D34" s="73"/>
      <c r="E34" s="74"/>
      <c r="F34" s="75"/>
      <c r="G34" s="76"/>
      <c r="H34" s="77"/>
      <c r="I34" s="74"/>
      <c r="J34" s="75"/>
      <c r="K34" s="76"/>
      <c r="L34" s="96"/>
    </row>
    <row r="35" spans="1:12" s="61" customFormat="1" ht="12" customHeight="1" thickBot="1" x14ac:dyDescent="0.35">
      <c r="A35" s="105"/>
      <c r="B35" s="107"/>
      <c r="C35" s="111"/>
      <c r="D35" s="84">
        <f>$C$22*D34</f>
        <v>0</v>
      </c>
      <c r="E35" s="67">
        <f t="shared" ref="E35:K35" si="18">$C$22*E34</f>
        <v>0</v>
      </c>
      <c r="F35" s="67">
        <f t="shared" si="18"/>
        <v>0</v>
      </c>
      <c r="G35" s="69">
        <f t="shared" si="18"/>
        <v>0</v>
      </c>
      <c r="H35" s="72">
        <f t="shared" si="18"/>
        <v>0</v>
      </c>
      <c r="I35" s="67">
        <f t="shared" si="18"/>
        <v>0</v>
      </c>
      <c r="J35" s="67">
        <f t="shared" si="18"/>
        <v>0</v>
      </c>
      <c r="K35" s="69">
        <f t="shared" si="18"/>
        <v>0</v>
      </c>
      <c r="L35" s="96">
        <f>SUM(D35:K35)</f>
        <v>0</v>
      </c>
    </row>
    <row r="36" spans="1:12" s="61" customFormat="1" ht="12" customHeight="1" x14ac:dyDescent="0.3">
      <c r="A36" s="104">
        <f>A34+1</f>
        <v>15</v>
      </c>
      <c r="B36" s="106" t="s">
        <v>85</v>
      </c>
      <c r="C36" s="110">
        <v>0</v>
      </c>
      <c r="D36" s="73"/>
      <c r="E36" s="74"/>
      <c r="F36" s="75"/>
      <c r="G36" s="76"/>
      <c r="H36" s="77"/>
      <c r="I36" s="74"/>
      <c r="J36" s="75"/>
      <c r="K36" s="76"/>
      <c r="L36" s="96"/>
    </row>
    <row r="37" spans="1:12" s="61" customFormat="1" ht="12" customHeight="1" thickBot="1" x14ac:dyDescent="0.35">
      <c r="A37" s="105"/>
      <c r="B37" s="107"/>
      <c r="C37" s="111"/>
      <c r="D37" s="84">
        <f>$C$24*D36</f>
        <v>0</v>
      </c>
      <c r="E37" s="67">
        <f t="shared" ref="E37:K37" si="19">$C$24*E36</f>
        <v>0</v>
      </c>
      <c r="F37" s="67">
        <f t="shared" si="19"/>
        <v>0</v>
      </c>
      <c r="G37" s="69">
        <f t="shared" si="19"/>
        <v>0</v>
      </c>
      <c r="H37" s="72">
        <f t="shared" si="19"/>
        <v>0</v>
      </c>
      <c r="I37" s="67">
        <f t="shared" si="19"/>
        <v>0</v>
      </c>
      <c r="J37" s="67">
        <f t="shared" si="19"/>
        <v>0</v>
      </c>
      <c r="K37" s="69">
        <f t="shared" si="19"/>
        <v>0</v>
      </c>
      <c r="L37" s="96">
        <f>SUM(D37:K37)</f>
        <v>0</v>
      </c>
    </row>
    <row r="38" spans="1:12" s="64" customFormat="1" ht="24" customHeight="1" thickBot="1" x14ac:dyDescent="0.35">
      <c r="A38" s="139" t="s">
        <v>24</v>
      </c>
      <c r="B38" s="140"/>
      <c r="C38" s="87">
        <f>SUM(C8:C27)</f>
        <v>0</v>
      </c>
      <c r="D38" s="88">
        <f>+D27+D25+D23+D21+D19+D17+D15+D13+D11+D9</f>
        <v>0</v>
      </c>
      <c r="E38" s="88">
        <f>+E27+E25+E23+E21+E19+E17+E15+E13+E11+E9</f>
        <v>0</v>
      </c>
      <c r="F38" s="88">
        <f>F27+F25+F23+F21+F19+F17+F15+F13+F11+F9</f>
        <v>0</v>
      </c>
      <c r="G38" s="88">
        <f t="shared" ref="G38:K38" si="20">+G27+G25+G23+G21+G19+G17+G15+G13+G11+G9</f>
        <v>0</v>
      </c>
      <c r="H38" s="89">
        <f t="shared" si="20"/>
        <v>0</v>
      </c>
      <c r="I38" s="88">
        <f t="shared" si="20"/>
        <v>0</v>
      </c>
      <c r="J38" s="88">
        <f t="shared" si="20"/>
        <v>0</v>
      </c>
      <c r="K38" s="88">
        <f t="shared" si="20"/>
        <v>0</v>
      </c>
      <c r="L38" s="97">
        <f>SUM(D38:K38)</f>
        <v>0</v>
      </c>
    </row>
    <row r="39" spans="1:12" s="65" customFormat="1" ht="10.199999999999999" customHeight="1" x14ac:dyDescent="0.3">
      <c r="A39" s="102"/>
      <c r="B39" s="103"/>
      <c r="C39" s="90"/>
      <c r="D39" s="91"/>
      <c r="E39" s="92"/>
      <c r="F39" s="93"/>
      <c r="G39" s="94"/>
      <c r="H39" s="91"/>
      <c r="I39" s="95"/>
      <c r="J39" s="95"/>
      <c r="K39" s="94"/>
      <c r="L39" s="98"/>
    </row>
    <row r="40" spans="1:12" s="64" customFormat="1" ht="56.55" customHeight="1" x14ac:dyDescent="0.3">
      <c r="A40" s="136" t="s">
        <v>86</v>
      </c>
      <c r="B40" s="137"/>
      <c r="C40" s="100"/>
      <c r="D40" s="122">
        <f>C40/6</f>
        <v>0</v>
      </c>
      <c r="E40" s="123"/>
      <c r="F40" s="123"/>
      <c r="G40" s="124"/>
      <c r="H40" s="122">
        <f>C40/6</f>
        <v>0</v>
      </c>
      <c r="I40" s="123"/>
      <c r="J40" s="123"/>
      <c r="K40" s="124"/>
      <c r="L40" s="99">
        <f>D40+H40</f>
        <v>0</v>
      </c>
    </row>
    <row r="41" spans="1:12" s="64" customFormat="1" ht="30" customHeight="1" x14ac:dyDescent="0.3">
      <c r="A41" s="138" t="s">
        <v>87</v>
      </c>
      <c r="B41" s="138"/>
      <c r="C41" s="101">
        <f>C39+C40</f>
        <v>0</v>
      </c>
      <c r="D41" s="119">
        <f>SUM(D39:G40)</f>
        <v>0</v>
      </c>
      <c r="E41" s="120"/>
      <c r="F41" s="120"/>
      <c r="G41" s="121"/>
      <c r="H41" s="119">
        <f>SUM(H39:K40)</f>
        <v>0</v>
      </c>
      <c r="I41" s="120"/>
      <c r="J41" s="120"/>
      <c r="K41" s="121"/>
      <c r="L41" s="82" t="b">
        <f>L6=D41+H41</f>
        <v>1</v>
      </c>
    </row>
    <row r="42" spans="1:12" x14ac:dyDescent="0.3">
      <c r="B42" s="58"/>
      <c r="C42" s="79"/>
      <c r="D42" s="141"/>
      <c r="E42" s="141"/>
      <c r="F42" s="141"/>
      <c r="G42" s="141"/>
      <c r="H42" s="141"/>
      <c r="I42" s="141"/>
      <c r="J42" s="141"/>
      <c r="K42" s="141"/>
      <c r="L42" s="83"/>
    </row>
    <row r="43" spans="1:12" ht="27" customHeight="1" x14ac:dyDescent="0.3">
      <c r="C43" s="134"/>
      <c r="D43" s="134"/>
      <c r="E43" s="134"/>
      <c r="F43" s="134"/>
      <c r="G43" s="134"/>
      <c r="H43" s="133"/>
      <c r="I43" s="133"/>
      <c r="J43" s="133"/>
      <c r="K43" s="133"/>
    </row>
    <row r="44" spans="1:12" ht="17.55" customHeight="1" x14ac:dyDescent="0.3">
      <c r="C44" s="59"/>
      <c r="D44" s="60"/>
      <c r="E44" s="60"/>
      <c r="F44" s="60"/>
      <c r="G44" s="60"/>
      <c r="H44" s="60"/>
      <c r="I44" s="60"/>
      <c r="J44" s="60"/>
      <c r="K44" s="60"/>
    </row>
  </sheetData>
  <sheetProtection formatCells="0" deleteColumns="0" deleteRows="0"/>
  <mergeCells count="67">
    <mergeCell ref="D4:K4"/>
    <mergeCell ref="A40:B40"/>
    <mergeCell ref="A41:B41"/>
    <mergeCell ref="B36:B37"/>
    <mergeCell ref="C36:C37"/>
    <mergeCell ref="A38:B38"/>
    <mergeCell ref="C14:C15"/>
    <mergeCell ref="C6:C7"/>
    <mergeCell ref="B6:B7"/>
    <mergeCell ref="D6:G6"/>
    <mergeCell ref="H43:K43"/>
    <mergeCell ref="C43:G43"/>
    <mergeCell ref="D42:G42"/>
    <mergeCell ref="H42:K42"/>
    <mergeCell ref="A2:B2"/>
    <mergeCell ref="A3:B3"/>
    <mergeCell ref="C2:K2"/>
    <mergeCell ref="C3:K3"/>
    <mergeCell ref="A24:A25"/>
    <mergeCell ref="B24:B25"/>
    <mergeCell ref="C24:C25"/>
    <mergeCell ref="A18:A19"/>
    <mergeCell ref="B18:B19"/>
    <mergeCell ref="C18:C19"/>
    <mergeCell ref="C12:C13"/>
    <mergeCell ref="A16:A17"/>
    <mergeCell ref="B16:B17"/>
    <mergeCell ref="C16:C17"/>
    <mergeCell ref="A14:A15"/>
    <mergeCell ref="B14:B15"/>
    <mergeCell ref="C34:C35"/>
    <mergeCell ref="D41:G41"/>
    <mergeCell ref="H41:K41"/>
    <mergeCell ref="D40:G40"/>
    <mergeCell ref="H40:K40"/>
    <mergeCell ref="C28:C29"/>
    <mergeCell ref="A30:A31"/>
    <mergeCell ref="B30:B31"/>
    <mergeCell ref="C30:C31"/>
    <mergeCell ref="A32:A33"/>
    <mergeCell ref="B32:B33"/>
    <mergeCell ref="C32:C33"/>
    <mergeCell ref="C22:C23"/>
    <mergeCell ref="A20:A21"/>
    <mergeCell ref="B20:B21"/>
    <mergeCell ref="C20:C21"/>
    <mergeCell ref="A26:A27"/>
    <mergeCell ref="B26:B27"/>
    <mergeCell ref="C26:C27"/>
    <mergeCell ref="C8:C9"/>
    <mergeCell ref="A10:A11"/>
    <mergeCell ref="B10:B11"/>
    <mergeCell ref="C10:C11"/>
    <mergeCell ref="H6:K6"/>
    <mergeCell ref="B8:B9"/>
    <mergeCell ref="A39:B39"/>
    <mergeCell ref="A36:A37"/>
    <mergeCell ref="A12:A13"/>
    <mergeCell ref="B12:B13"/>
    <mergeCell ref="A6:A7"/>
    <mergeCell ref="A8:A9"/>
    <mergeCell ref="A22:A23"/>
    <mergeCell ref="B22:B23"/>
    <mergeCell ref="A28:A29"/>
    <mergeCell ref="B28:B29"/>
    <mergeCell ref="A34:A35"/>
    <mergeCell ref="B34:B35"/>
  </mergeCells>
  <conditionalFormatting sqref="D8:K8">
    <cfRule type="expression" dxfId="22" priority="11">
      <formula>"'=Y(G$3&gt;=$E3 , G$3&lt;=$F3)"</formula>
    </cfRule>
  </conditionalFormatting>
  <conditionalFormatting sqref="D8:K27">
    <cfRule type="cellIs" dxfId="21" priority="808" operator="equal">
      <formula>0</formula>
    </cfRule>
  </conditionalFormatting>
  <conditionalFormatting sqref="D10:K10">
    <cfRule type="expression" dxfId="20" priority="555">
      <formula>"'=Y(G$3&gt;=$E3 , G$3&lt;=$F3)"</formula>
    </cfRule>
  </conditionalFormatting>
  <conditionalFormatting sqref="D12:K12">
    <cfRule type="expression" dxfId="19" priority="588">
      <formula>"'=Y(G$3&gt;=$E3 , G$3&lt;=$F3)"</formula>
    </cfRule>
  </conditionalFormatting>
  <conditionalFormatting sqref="D14:K14">
    <cfRule type="expression" dxfId="18" priority="563">
      <formula>"'=Y(G$3&gt;=$E3 , G$3&lt;=$F3)"</formula>
    </cfRule>
  </conditionalFormatting>
  <conditionalFormatting sqref="D16:K16">
    <cfRule type="expression" dxfId="17" priority="493">
      <formula>"'=Y(G$3&gt;=$E3 , G$3&lt;=$F3)"</formula>
    </cfRule>
  </conditionalFormatting>
  <conditionalFormatting sqref="D18:K18">
    <cfRule type="expression" dxfId="16" priority="429">
      <formula>"'=Y(G$3&gt;=$E3 , G$3&lt;=$F3)"</formula>
    </cfRule>
  </conditionalFormatting>
  <conditionalFormatting sqref="D20:K20">
    <cfRule type="expression" dxfId="15" priority="362">
      <formula>"'=Y(G$3&gt;=$E3 , G$3&lt;=$F3)"</formula>
    </cfRule>
  </conditionalFormatting>
  <conditionalFormatting sqref="D22:K22">
    <cfRule type="expression" dxfId="14" priority="290">
      <formula>"'=Y(G$3&gt;=$E3 , G$3&lt;=$F3)"</formula>
    </cfRule>
  </conditionalFormatting>
  <conditionalFormatting sqref="D24:K24">
    <cfRule type="expression" dxfId="13" priority="209">
      <formula>"'=Y(G$3&gt;=$E3 , G$3&lt;=$F3)"</formula>
    </cfRule>
  </conditionalFormatting>
  <conditionalFormatting sqref="D26:K26">
    <cfRule type="expression" dxfId="12" priority="121">
      <formula>"'=Y(G$3&gt;=$E3 , G$3&lt;=$F3)"</formula>
    </cfRule>
  </conditionalFormatting>
  <conditionalFormatting sqref="L9 L13:L27 L34:L37">
    <cfRule type="cellIs" dxfId="11" priority="807" operator="notEqual">
      <formula>$C8</formula>
    </cfRule>
  </conditionalFormatting>
  <conditionalFormatting sqref="L11">
    <cfRule type="cellIs" dxfId="10" priority="774" operator="notEqual">
      <formula>$C10</formula>
    </cfRule>
  </conditionalFormatting>
  <conditionalFormatting sqref="L38">
    <cfRule type="cellIs" dxfId="9" priority="769" operator="equal">
      <formula>$C$38</formula>
    </cfRule>
    <cfRule type="cellIs" dxfId="8" priority="770" operator="notEqual">
      <formula>$C38</formula>
    </cfRule>
  </conditionalFormatting>
  <conditionalFormatting sqref="D28:K33">
    <cfRule type="cellIs" dxfId="7" priority="10" operator="equal">
      <formula>0</formula>
    </cfRule>
  </conditionalFormatting>
  <conditionalFormatting sqref="D28:K28">
    <cfRule type="expression" dxfId="6" priority="8">
      <formula>"'=Y(G$3&gt;=$E3 , G$3&lt;=$F3)"</formula>
    </cfRule>
  </conditionalFormatting>
  <conditionalFormatting sqref="D30:K30">
    <cfRule type="expression" dxfId="5" priority="7">
      <formula>"'=Y(G$3&gt;=$E3 , G$3&lt;=$F3)"</formula>
    </cfRule>
  </conditionalFormatting>
  <conditionalFormatting sqref="D32:K32">
    <cfRule type="expression" dxfId="4" priority="6">
      <formula>"'=Y(G$3&gt;=$E3 , G$3&lt;=$F3)"</formula>
    </cfRule>
  </conditionalFormatting>
  <conditionalFormatting sqref="L28:L33">
    <cfRule type="cellIs" dxfId="3" priority="9" operator="notEqual">
      <formula>$C27</formula>
    </cfRule>
  </conditionalFormatting>
  <conditionalFormatting sqref="D34:K37">
    <cfRule type="cellIs" dxfId="2" priority="5" operator="equal">
      <formula>0</formula>
    </cfRule>
  </conditionalFormatting>
  <conditionalFormatting sqref="D34:K34">
    <cfRule type="expression" dxfId="1" priority="3">
      <formula>"'=Y(G$3&gt;=$E3 , G$3&lt;=$F3)"</formula>
    </cfRule>
  </conditionalFormatting>
  <conditionalFormatting sqref="D36:K36">
    <cfRule type="expression" dxfId="0" priority="2">
      <formula>"'=Y(G$3&gt;=$E3 , G$3&lt;=$F3)"</formula>
    </cfRule>
  </conditionalFormatting>
  <printOptions horizontalCentered="1" verticalCentered="1"/>
  <pageMargins left="0.25" right="0.25" top="0.75" bottom="0.75" header="0.3" footer="0.3"/>
  <pageSetup paperSize="8" scale="4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Q60"/>
  <sheetViews>
    <sheetView showGridLines="0" topLeftCell="A34" zoomScale="70" zoomScaleNormal="70" workbookViewId="0">
      <selection activeCell="N43" sqref="N43"/>
    </sheetView>
  </sheetViews>
  <sheetFormatPr baseColWidth="10" defaultColWidth="11.44140625" defaultRowHeight="14.4" x14ac:dyDescent="0.3"/>
  <cols>
    <col min="1" max="1" width="28.21875" customWidth="1"/>
    <col min="17" max="17" width="14.21875" bestFit="1" customWidth="1"/>
  </cols>
  <sheetData>
    <row r="1" spans="1:17" ht="15" thickBot="1" x14ac:dyDescent="0.35"/>
    <row r="2" spans="1:17" ht="24" thickBot="1" x14ac:dyDescent="0.5">
      <c r="A2" s="142" t="s">
        <v>25</v>
      </c>
      <c r="B2" s="143"/>
      <c r="C2" s="143"/>
      <c r="D2" s="143"/>
      <c r="E2" s="143"/>
      <c r="F2" s="143"/>
      <c r="G2" s="143"/>
      <c r="H2" s="143"/>
      <c r="I2" s="143"/>
      <c r="J2" s="143"/>
      <c r="K2" s="144"/>
      <c r="L2" s="45"/>
      <c r="M2" s="45"/>
      <c r="N2" s="45"/>
      <c r="O2" s="48"/>
      <c r="P2" s="42"/>
      <c r="Q2" s="43"/>
    </row>
    <row r="3" spans="1:17" ht="15" thickBot="1" x14ac:dyDescent="0.35">
      <c r="A3" s="1" t="s">
        <v>26</v>
      </c>
      <c r="B3" s="2" t="s">
        <v>27</v>
      </c>
      <c r="C3" s="3"/>
      <c r="D3" s="3"/>
      <c r="E3" s="3"/>
      <c r="F3" s="3"/>
      <c r="G3" s="3"/>
      <c r="H3" s="3"/>
      <c r="I3" s="3"/>
      <c r="J3" s="4"/>
      <c r="K3" s="5" t="s">
        <v>28</v>
      </c>
      <c r="L3" s="46"/>
      <c r="M3" s="46"/>
      <c r="N3" s="46"/>
      <c r="O3" s="49"/>
      <c r="P3" s="44" t="s">
        <v>29</v>
      </c>
      <c r="Q3" s="6"/>
    </row>
    <row r="4" spans="1:17" ht="15" thickBot="1" x14ac:dyDescent="0.35">
      <c r="A4" s="7" t="e">
        <f>IF(+'PLAN DE TRABAJOS REFERENCIAL'!#REF!&lt;0,+'PLAN DE TRABAJOS REFERENCIAL'!#REF!*-1,IF(+'PLAN DE TRABAJOS REFERENCIAL'!#REF!&gt;0,+'PLAN DE TRABAJOS REFERENCIAL'!#REF!*1))</f>
        <v>#REF!</v>
      </c>
      <c r="B4" s="8"/>
      <c r="C4" s="9"/>
      <c r="D4" s="9"/>
      <c r="E4" s="9"/>
      <c r="F4" s="10"/>
      <c r="G4" s="10"/>
      <c r="H4" s="10"/>
      <c r="I4" s="10"/>
      <c r="J4" s="11"/>
      <c r="K4" s="12"/>
      <c r="L4" s="47"/>
      <c r="M4" s="47"/>
      <c r="N4" s="47"/>
      <c r="O4" s="50"/>
      <c r="P4" s="17">
        <v>1</v>
      </c>
      <c r="Q4" s="13" t="s">
        <v>30</v>
      </c>
    </row>
    <row r="5" spans="1:17" x14ac:dyDescent="0.3">
      <c r="A5" s="13" t="s">
        <v>31</v>
      </c>
      <c r="B5" s="14" t="e">
        <f>INT(A4/1000000000)</f>
        <v>#REF!</v>
      </c>
      <c r="C5" s="15" t="e">
        <f>INT(B5/100)*100</f>
        <v>#REF!</v>
      </c>
      <c r="D5" s="15" t="e">
        <f>IF((B5-C5)&lt;20,B5-C5,INT((B5-C5)/10)*10)</f>
        <v>#REF!</v>
      </c>
      <c r="E5" s="15" t="e">
        <f>+B5-C5-D5</f>
        <v>#REF!</v>
      </c>
      <c r="F5" s="16" t="e">
        <f>IF(C5=0,"",IF(AND(C5=100,D5=0),"CIEN ",VLOOKUP(C5,$P$4:$Q$39,2)))</f>
        <v>#REF!</v>
      </c>
      <c r="G5" s="16" t="e">
        <f>IF(D5=0,"",IF(D5=1,"UN ",VLOOKUP(D5,$P$4:$Q$39,2)))</f>
        <v>#REF!</v>
      </c>
      <c r="H5" s="16" t="e">
        <f>IF(E5=0,"","y ")</f>
        <v>#REF!</v>
      </c>
      <c r="I5" s="16" t="e">
        <f>IF(E5=0,"",IF(E5=1,"UN ",VLOOKUP(E5,$P$4:$Q$39,2)))</f>
        <v>#REF!</v>
      </c>
      <c r="J5" s="17" t="e">
        <f>IF(B5=0,"",IF(B5=1,"MIL","MIL "))</f>
        <v>#REF!</v>
      </c>
      <c r="K5" s="18" t="e">
        <f>+A4-B5*1000000000</f>
        <v>#REF!</v>
      </c>
      <c r="L5" s="38"/>
      <c r="M5" s="38"/>
      <c r="N5" s="38"/>
      <c r="O5" s="41"/>
      <c r="P5" s="24">
        <f t="shared" ref="P5:P22" si="0">+P4+1</f>
        <v>2</v>
      </c>
      <c r="Q5" s="20" t="s">
        <v>32</v>
      </c>
    </row>
    <row r="6" spans="1:17" x14ac:dyDescent="0.3">
      <c r="A6" s="20" t="s">
        <v>33</v>
      </c>
      <c r="B6" s="21" t="e">
        <f>INT(K5/1000000)</f>
        <v>#REF!</v>
      </c>
      <c r="C6" s="22" t="e">
        <f>INT(B6/100)*100</f>
        <v>#REF!</v>
      </c>
      <c r="D6" s="22" t="e">
        <f>IF((B6-C6)&lt;20,B6-C6,INT((B6-C6)/10)*10)</f>
        <v>#REF!</v>
      </c>
      <c r="E6" s="22" t="e">
        <f>+B6-C6-D6</f>
        <v>#REF!</v>
      </c>
      <c r="F6" s="23" t="e">
        <f>IF(C6=0,"",IF(AND(C6=100,D6=0),"CIEN ",VLOOKUP(C6,$P$4:$Q$39,2)))</f>
        <v>#REF!</v>
      </c>
      <c r="G6" s="23" t="e">
        <f>IF(D6=0,"",IF(D6=1,"UN ",VLOOKUP(D6,$P$4:$Q$39,2)))</f>
        <v>#REF!</v>
      </c>
      <c r="H6" s="23" t="e">
        <f>IF(E6=0,"","y ")</f>
        <v>#REF!</v>
      </c>
      <c r="I6" s="23" t="e">
        <f>IF(E6=0,"",IF(E6=1,"UN ",VLOOKUP(E6,$P$4:$Q$39,2)))</f>
        <v>#REF!</v>
      </c>
      <c r="J6" s="24" t="e">
        <f>IF(B6=0,"",IF(B6=1,"MILLÓN ","MILLONES "))</f>
        <v>#REF!</v>
      </c>
      <c r="K6" s="25" t="e">
        <f>+K5-B6*1000000</f>
        <v>#REF!</v>
      </c>
      <c r="L6" s="38"/>
      <c r="M6" s="38"/>
      <c r="N6" s="38"/>
      <c r="O6" s="41"/>
      <c r="P6" s="24">
        <f t="shared" si="0"/>
        <v>3</v>
      </c>
      <c r="Q6" s="20" t="s">
        <v>34</v>
      </c>
    </row>
    <row r="7" spans="1:17" x14ac:dyDescent="0.3">
      <c r="A7" s="20" t="s">
        <v>35</v>
      </c>
      <c r="B7" s="21" t="e">
        <f>INT(K6/1000)</f>
        <v>#REF!</v>
      </c>
      <c r="C7" s="22" t="e">
        <f>INT(B7/100)*100</f>
        <v>#REF!</v>
      </c>
      <c r="D7" s="22" t="e">
        <f>IF((B7-C7)&lt;20,B7-C7,INT((B7-C7)/10)*10)</f>
        <v>#REF!</v>
      </c>
      <c r="E7" s="22" t="e">
        <f>+B7-C7-D7</f>
        <v>#REF!</v>
      </c>
      <c r="F7" s="23" t="e">
        <f>IF(C7=0,"",IF(AND(C7=100,D7=0),"CIEN ",VLOOKUP(C7,$P$4:$Q$39,2)))</f>
        <v>#REF!</v>
      </c>
      <c r="G7" s="23" t="e">
        <f>IF(D7=0,"",IF(D7=1,"UN ",VLOOKUP(D7,$P$4:$Q$39,2)))</f>
        <v>#REF!</v>
      </c>
      <c r="H7" s="23" t="e">
        <f>IF(E7=0,"","Y ")</f>
        <v>#REF!</v>
      </c>
      <c r="I7" s="23" t="e">
        <f>IF(E7=0,"",IF(E7=1,"UN ",VLOOKUP(E7,$P$4:$Q$39,2)))</f>
        <v>#REF!</v>
      </c>
      <c r="J7" s="24" t="e">
        <f>IF(B7=0,"",IF(B7=1,"MIL ","MIL "))</f>
        <v>#REF!</v>
      </c>
      <c r="K7" s="25" t="e">
        <f>+K6-B7*1000</f>
        <v>#REF!</v>
      </c>
      <c r="L7" s="38"/>
      <c r="M7" s="38"/>
      <c r="N7" s="38"/>
      <c r="O7" s="41"/>
      <c r="P7" s="24">
        <f t="shared" si="0"/>
        <v>4</v>
      </c>
      <c r="Q7" s="20" t="s">
        <v>36</v>
      </c>
    </row>
    <row r="8" spans="1:17" x14ac:dyDescent="0.3">
      <c r="A8" s="20" t="s">
        <v>37</v>
      </c>
      <c r="B8" s="21" t="e">
        <f>INT(K7)</f>
        <v>#REF!</v>
      </c>
      <c r="C8" s="22" t="e">
        <f>INT(B8/100)*100</f>
        <v>#REF!</v>
      </c>
      <c r="D8" s="22" t="e">
        <f>IF((B8-C8)&lt;20,B8-C8,INT((B8-C8)/10)*10)</f>
        <v>#REF!</v>
      </c>
      <c r="E8" s="22" t="e">
        <f>+B8-C8-D8</f>
        <v>#REF!</v>
      </c>
      <c r="F8" s="23" t="e">
        <f>IF(C8=0,"",IF(AND(C8=100,D8=0),"CIEN ",VLOOKUP(C8,$P$4:$Q$39,2)))</f>
        <v>#REF!</v>
      </c>
      <c r="G8" s="23" t="e">
        <f>IF(D8=0,"",IF(B8=1,"UNO ",VLOOKUP(D8,$P$4:$Q$39,2)))</f>
        <v>#REF!</v>
      </c>
      <c r="H8" s="23" t="e">
        <f>IF(E8=0,"","Y ")</f>
        <v>#REF!</v>
      </c>
      <c r="I8" s="23" t="e">
        <f>IF(E8=0,"",IF(E8=1,"UNO ",VLOOKUP(E8,$P$4:$Q$39,2)))</f>
        <v>#REF!</v>
      </c>
      <c r="J8" s="24" t="e">
        <f>IF(A4=0,"CERO ","")</f>
        <v>#REF!</v>
      </c>
      <c r="K8" s="25" t="e">
        <f>+K7-B8</f>
        <v>#REF!</v>
      </c>
      <c r="L8" s="38"/>
      <c r="M8" s="38"/>
      <c r="N8" s="38"/>
      <c r="O8" s="41"/>
      <c r="P8" s="24">
        <f t="shared" si="0"/>
        <v>5</v>
      </c>
      <c r="Q8" s="20" t="s">
        <v>38</v>
      </c>
    </row>
    <row r="9" spans="1:17" ht="15" thickBot="1" x14ac:dyDescent="0.35">
      <c r="A9" s="26" t="s">
        <v>39</v>
      </c>
      <c r="B9" s="27" t="e">
        <f>ROUND(K8*100,0)</f>
        <v>#REF!</v>
      </c>
      <c r="C9" s="28"/>
      <c r="D9" s="28"/>
      <c r="E9" s="28"/>
      <c r="F9" s="29" t="e">
        <f>IF(B9=0,"","CON ")</f>
        <v>#REF!</v>
      </c>
      <c r="G9" s="30" t="e">
        <f>IF(B9=0,"",CONCATENATE(B9," CENTAVOS"))</f>
        <v>#REF!</v>
      </c>
      <c r="H9" s="29"/>
      <c r="I9" s="29"/>
      <c r="J9" s="31"/>
      <c r="K9" s="32"/>
      <c r="L9" s="38"/>
      <c r="M9" s="38"/>
      <c r="N9" s="38"/>
      <c r="O9" s="41"/>
      <c r="P9" s="24">
        <f t="shared" si="0"/>
        <v>6</v>
      </c>
      <c r="Q9" s="20" t="s">
        <v>40</v>
      </c>
    </row>
    <row r="10" spans="1:17" ht="15" thickBot="1" x14ac:dyDescent="0.35">
      <c r="A10" s="33" t="e">
        <f>CONCATENATE(F5,G5,H5,I5,J5,F6,G6,H6,I6,J6,F7,G7,H7,I7,J7,F8,G8,H8,I8,J8,F9,G9)</f>
        <v>#REF!</v>
      </c>
      <c r="B10" s="34"/>
      <c r="C10" s="34"/>
      <c r="D10" s="34"/>
      <c r="E10" s="34"/>
      <c r="F10" s="35"/>
      <c r="G10" s="35"/>
      <c r="H10" s="35"/>
      <c r="I10" s="35"/>
      <c r="J10" s="35"/>
      <c r="K10" s="36"/>
      <c r="L10" s="38"/>
      <c r="M10" s="38"/>
      <c r="N10" s="38"/>
      <c r="O10" s="41"/>
      <c r="P10" s="24">
        <f t="shared" si="0"/>
        <v>7</v>
      </c>
      <c r="Q10" s="20" t="s">
        <v>41</v>
      </c>
    </row>
    <row r="11" spans="1:17" ht="15" thickBot="1" x14ac:dyDescent="0.35">
      <c r="A11" s="37"/>
      <c r="B11" s="37"/>
      <c r="C11" s="37"/>
      <c r="D11" s="37"/>
      <c r="E11" s="37"/>
      <c r="F11" s="23"/>
      <c r="G11" s="23"/>
      <c r="H11" s="23"/>
      <c r="I11" s="23"/>
      <c r="J11" s="23"/>
      <c r="K11" s="38"/>
      <c r="L11" s="38"/>
      <c r="M11" s="38"/>
      <c r="N11" s="38"/>
      <c r="O11" s="38"/>
      <c r="P11" s="19">
        <f t="shared" si="0"/>
        <v>8</v>
      </c>
      <c r="Q11" s="20" t="s">
        <v>42</v>
      </c>
    </row>
    <row r="12" spans="1:17" ht="24" thickBot="1" x14ac:dyDescent="0.5">
      <c r="A12" s="142" t="s">
        <v>8</v>
      </c>
      <c r="B12" s="143"/>
      <c r="C12" s="143"/>
      <c r="D12" s="143"/>
      <c r="E12" s="143"/>
      <c r="F12" s="143"/>
      <c r="G12" s="143"/>
      <c r="H12" s="143"/>
      <c r="I12" s="143"/>
      <c r="J12" s="143"/>
      <c r="K12" s="144"/>
      <c r="L12" s="38"/>
      <c r="M12" s="38"/>
      <c r="N12" s="38"/>
      <c r="O12" s="38"/>
      <c r="P12" s="19">
        <f t="shared" si="0"/>
        <v>9</v>
      </c>
      <c r="Q12" s="20" t="s">
        <v>43</v>
      </c>
    </row>
    <row r="13" spans="1:17" x14ac:dyDescent="0.3">
      <c r="A13" s="1" t="s">
        <v>26</v>
      </c>
      <c r="B13" s="2" t="s">
        <v>27</v>
      </c>
      <c r="C13" s="3"/>
      <c r="D13" s="3"/>
      <c r="E13" s="3"/>
      <c r="F13" s="3"/>
      <c r="G13" s="3"/>
      <c r="H13" s="3"/>
      <c r="I13" s="3"/>
      <c r="J13" s="4"/>
      <c r="K13" s="5" t="s">
        <v>28</v>
      </c>
      <c r="L13" s="38"/>
      <c r="M13" s="38"/>
      <c r="N13" s="38"/>
      <c r="O13" s="38"/>
      <c r="P13" s="19">
        <f t="shared" si="0"/>
        <v>10</v>
      </c>
      <c r="Q13" s="20" t="s">
        <v>44</v>
      </c>
    </row>
    <row r="14" spans="1:17" ht="15" thickBot="1" x14ac:dyDescent="0.35">
      <c r="A14" s="7" t="e">
        <f>IF(+'PLAN DE TRABAJOS REFERENCIAL'!#REF!&lt;0,+'PLAN DE TRABAJOS REFERENCIAL'!#REF!*-1,IF(+'PLAN DE TRABAJOS REFERENCIAL'!#REF!&gt;0,+'PLAN DE TRABAJOS REFERENCIAL'!#REF!*1))</f>
        <v>#REF!</v>
      </c>
      <c r="B14" s="8"/>
      <c r="C14" s="9"/>
      <c r="D14" s="9"/>
      <c r="E14" s="9"/>
      <c r="F14" s="10"/>
      <c r="G14" s="10"/>
      <c r="H14" s="10"/>
      <c r="I14" s="10"/>
      <c r="J14" s="11"/>
      <c r="K14" s="12"/>
      <c r="L14" s="38"/>
      <c r="M14" s="38"/>
      <c r="N14" s="38"/>
      <c r="O14" s="38"/>
      <c r="P14" s="19">
        <f t="shared" si="0"/>
        <v>11</v>
      </c>
      <c r="Q14" s="20" t="s">
        <v>45</v>
      </c>
    </row>
    <row r="15" spans="1:17" x14ac:dyDescent="0.3">
      <c r="A15" s="13" t="s">
        <v>31</v>
      </c>
      <c r="B15" s="14" t="e">
        <f>INT(A14/1000000000)</f>
        <v>#REF!</v>
      </c>
      <c r="C15" s="15" t="e">
        <f>INT(B15/100)*100</f>
        <v>#REF!</v>
      </c>
      <c r="D15" s="15" t="e">
        <f>IF((B15-C15)&lt;20,B15-C15,INT((B15-C15)/10)*10)</f>
        <v>#REF!</v>
      </c>
      <c r="E15" s="15" t="e">
        <f>+B15-C15-D15</f>
        <v>#REF!</v>
      </c>
      <c r="F15" s="16" t="e">
        <f>IF(C15=0,"",IF(AND(C15=100,D15=0),"CIEN ",VLOOKUP(C15,$P$4:$Q$39,2)))</f>
        <v>#REF!</v>
      </c>
      <c r="G15" s="16" t="e">
        <f>IF(D15=0,"",IF(D15=1,"UN ",VLOOKUP(D15,$P$4:$Q$39,2)))</f>
        <v>#REF!</v>
      </c>
      <c r="H15" s="16" t="e">
        <f>IF(E15=0,"","y ")</f>
        <v>#REF!</v>
      </c>
      <c r="I15" s="16" t="e">
        <f>IF(E15=0,"",IF(E15=1,"UN ",VLOOKUP(E15,$P$4:$Q$39,2)))</f>
        <v>#REF!</v>
      </c>
      <c r="J15" s="17" t="e">
        <f>IF(B15=0,"",IF(B15=1,"MIL","MIL "))</f>
        <v>#REF!</v>
      </c>
      <c r="K15" s="18" t="e">
        <f>+A14-B15*1000000000</f>
        <v>#REF!</v>
      </c>
      <c r="L15" s="38"/>
      <c r="M15" s="38"/>
      <c r="N15" s="38"/>
      <c r="O15" s="38"/>
      <c r="P15" s="19">
        <f t="shared" si="0"/>
        <v>12</v>
      </c>
      <c r="Q15" s="20" t="s">
        <v>46</v>
      </c>
    </row>
    <row r="16" spans="1:17" x14ac:dyDescent="0.3">
      <c r="A16" s="20" t="s">
        <v>33</v>
      </c>
      <c r="B16" s="21" t="e">
        <f>INT(K15/1000000)</f>
        <v>#REF!</v>
      </c>
      <c r="C16" s="22" t="e">
        <f>INT(B16/100)*100</f>
        <v>#REF!</v>
      </c>
      <c r="D16" s="22" t="e">
        <f>IF((B16-C16)&lt;20,B16-C16,INT((B16-C16)/10)*10)</f>
        <v>#REF!</v>
      </c>
      <c r="E16" s="22" t="e">
        <f>+B16-C16-D16</f>
        <v>#REF!</v>
      </c>
      <c r="F16" s="23" t="e">
        <f>IF(C16=0,"",IF(AND(C16=100,D16=0),"CIEN ",VLOOKUP(C16,$P$4:$Q$39,2)))</f>
        <v>#REF!</v>
      </c>
      <c r="G16" s="23" t="e">
        <f>IF(D16=0,"",IF(D16=1,"UN ",VLOOKUP(D16,$P$4:$Q$39,2)))</f>
        <v>#REF!</v>
      </c>
      <c r="H16" s="23" t="e">
        <f>IF(E16=0,"","y ")</f>
        <v>#REF!</v>
      </c>
      <c r="I16" s="23" t="e">
        <f>IF(E16=0,"",IF(E16=1,"UN ",VLOOKUP(E16,$P$4:$Q$39,2)))</f>
        <v>#REF!</v>
      </c>
      <c r="J16" s="24" t="e">
        <f>IF(B16=0,"",IF(B16=1,"MILLÓN ","MILLONES "))</f>
        <v>#REF!</v>
      </c>
      <c r="K16" s="25" t="e">
        <f>+K15-B16*1000000</f>
        <v>#REF!</v>
      </c>
      <c r="L16" s="38"/>
      <c r="M16" s="38"/>
      <c r="N16" s="38"/>
      <c r="O16" s="38"/>
      <c r="P16" s="19">
        <f t="shared" si="0"/>
        <v>13</v>
      </c>
      <c r="Q16" s="20" t="s">
        <v>47</v>
      </c>
    </row>
    <row r="17" spans="1:17" x14ac:dyDescent="0.3">
      <c r="A17" s="20" t="s">
        <v>35</v>
      </c>
      <c r="B17" s="21" t="e">
        <f>INT(K16/1000)</f>
        <v>#REF!</v>
      </c>
      <c r="C17" s="22" t="e">
        <f>INT(B17/100)*100</f>
        <v>#REF!</v>
      </c>
      <c r="D17" s="22" t="e">
        <f>IF((B17-C17)&lt;20,B17-C17,INT((B17-C17)/10)*10)</f>
        <v>#REF!</v>
      </c>
      <c r="E17" s="22" t="e">
        <f>+B17-C17-D17</f>
        <v>#REF!</v>
      </c>
      <c r="F17" s="23" t="e">
        <f>IF(C17=0,"",IF(AND(C17=100,D17=0),"CIEN ",VLOOKUP(C17,$P$4:$Q$39,2)))</f>
        <v>#REF!</v>
      </c>
      <c r="G17" s="23" t="e">
        <f>IF(D17=0,"",IF(D17=1,"UN ",VLOOKUP(D17,$P$4:$Q$39,2)))</f>
        <v>#REF!</v>
      </c>
      <c r="H17" s="23" t="e">
        <f>IF(E17=0,"","Y ")</f>
        <v>#REF!</v>
      </c>
      <c r="I17" s="23" t="e">
        <f>IF(E17=0,"",IF(E17=1,"UN ",VLOOKUP(E17,$P$4:$Q$39,2)))</f>
        <v>#REF!</v>
      </c>
      <c r="J17" s="24" t="e">
        <f>IF(B17=0,"",IF(B17=1,"MIL ","MIL "))</f>
        <v>#REF!</v>
      </c>
      <c r="K17" s="25" t="e">
        <f>+K16-B17*1000</f>
        <v>#REF!</v>
      </c>
      <c r="L17" s="38"/>
      <c r="M17" s="38"/>
      <c r="N17" s="38"/>
      <c r="O17" s="38"/>
      <c r="P17" s="19">
        <f t="shared" si="0"/>
        <v>14</v>
      </c>
      <c r="Q17" s="20" t="s">
        <v>48</v>
      </c>
    </row>
    <row r="18" spans="1:17" x14ac:dyDescent="0.3">
      <c r="A18" s="20" t="s">
        <v>37</v>
      </c>
      <c r="B18" s="21" t="e">
        <f>INT(K17)</f>
        <v>#REF!</v>
      </c>
      <c r="C18" s="22" t="e">
        <f>INT(B18/100)*100</f>
        <v>#REF!</v>
      </c>
      <c r="D18" s="22" t="e">
        <f>IF((B18-C18)&lt;20,B18-C18,INT((B18-C18)/10)*10)</f>
        <v>#REF!</v>
      </c>
      <c r="E18" s="22" t="e">
        <f>+B18-C18-D18</f>
        <v>#REF!</v>
      </c>
      <c r="F18" s="23" t="e">
        <f>IF(C18=0,"",IF(AND(C18=100,D18=0),"CIEN ",VLOOKUP(C18,$P$4:$Q$39,2)))</f>
        <v>#REF!</v>
      </c>
      <c r="G18" s="23" t="e">
        <f>IF(D18=0,"",IF(B18=1,"UNO ",VLOOKUP(D18,$P$4:$Q$39,2)))</f>
        <v>#REF!</v>
      </c>
      <c r="H18" s="23" t="e">
        <f>IF(E18=0,"","Y ")</f>
        <v>#REF!</v>
      </c>
      <c r="I18" s="23" t="e">
        <f>IF(E18=0,"",IF(E18=1,"UNO ",VLOOKUP(E18,$P$4:$Q$39,2)))</f>
        <v>#REF!</v>
      </c>
      <c r="J18" s="24" t="e">
        <f>IF(A14=0,"CERO ","")</f>
        <v>#REF!</v>
      </c>
      <c r="K18" s="25" t="e">
        <f>+K17-B18</f>
        <v>#REF!</v>
      </c>
      <c r="L18" s="38"/>
      <c r="M18" s="38"/>
      <c r="N18" s="38"/>
      <c r="O18" s="38"/>
      <c r="P18" s="19">
        <f t="shared" si="0"/>
        <v>15</v>
      </c>
      <c r="Q18" s="20" t="s">
        <v>49</v>
      </c>
    </row>
    <row r="19" spans="1:17" ht="15" thickBot="1" x14ac:dyDescent="0.35">
      <c r="A19" s="26" t="s">
        <v>39</v>
      </c>
      <c r="B19" s="27" t="e">
        <f>ROUND(K18*100,0)</f>
        <v>#REF!</v>
      </c>
      <c r="C19" s="28"/>
      <c r="D19" s="28"/>
      <c r="E19" s="28"/>
      <c r="F19" s="29" t="e">
        <f>IF(B19=0,"","CON ")</f>
        <v>#REF!</v>
      </c>
      <c r="G19" s="30" t="e">
        <f>IF(B19=0,"",CONCATENATE(B19," CENTAVOS"))</f>
        <v>#REF!</v>
      </c>
      <c r="H19" s="29"/>
      <c r="I19" s="29"/>
      <c r="J19" s="31"/>
      <c r="K19" s="32"/>
      <c r="L19" s="38"/>
      <c r="M19" s="38"/>
      <c r="N19" s="38"/>
      <c r="O19" s="38"/>
      <c r="P19" s="19">
        <f t="shared" si="0"/>
        <v>16</v>
      </c>
      <c r="Q19" s="20" t="s">
        <v>50</v>
      </c>
    </row>
    <row r="20" spans="1:17" ht="15" thickBot="1" x14ac:dyDescent="0.35">
      <c r="A20" s="33" t="e">
        <f>CONCATENATE(F15,G15,H15,I15,J15,F16,G16,H16,I16,J16,F17,G17,H17,I17,J17,F18,G18,H18,I18,J18,F19,G19)</f>
        <v>#REF!</v>
      </c>
      <c r="B20" s="34"/>
      <c r="C20" s="34"/>
      <c r="D20" s="34"/>
      <c r="E20" s="34"/>
      <c r="F20" s="35"/>
      <c r="G20" s="35"/>
      <c r="H20" s="35"/>
      <c r="I20" s="35"/>
      <c r="J20" s="35"/>
      <c r="K20" s="36"/>
      <c r="L20" s="38"/>
      <c r="M20" s="38"/>
      <c r="N20" s="38"/>
      <c r="O20" s="38"/>
      <c r="P20" s="19">
        <f t="shared" si="0"/>
        <v>17</v>
      </c>
      <c r="Q20" s="20" t="s">
        <v>51</v>
      </c>
    </row>
    <row r="21" spans="1:17" ht="15" thickBot="1" x14ac:dyDescent="0.35">
      <c r="A21" s="39"/>
      <c r="B21" s="39"/>
      <c r="C21" s="39"/>
      <c r="D21" s="39"/>
      <c r="E21" s="39"/>
      <c r="F21" s="23"/>
      <c r="G21" s="23"/>
      <c r="H21" s="23"/>
      <c r="I21" s="23"/>
      <c r="J21" s="23"/>
      <c r="K21" s="38"/>
      <c r="L21" s="38"/>
      <c r="M21" s="38"/>
      <c r="N21" s="38"/>
      <c r="O21" s="38"/>
      <c r="P21" s="19">
        <f t="shared" si="0"/>
        <v>18</v>
      </c>
      <c r="Q21" s="20" t="s">
        <v>52</v>
      </c>
    </row>
    <row r="22" spans="1:17" ht="24" thickBot="1" x14ac:dyDescent="0.5">
      <c r="A22" s="142" t="s">
        <v>9</v>
      </c>
      <c r="B22" s="143"/>
      <c r="C22" s="143"/>
      <c r="D22" s="143"/>
      <c r="E22" s="143"/>
      <c r="F22" s="143"/>
      <c r="G22" s="143"/>
      <c r="H22" s="143"/>
      <c r="I22" s="143"/>
      <c r="J22" s="143"/>
      <c r="K22" s="144"/>
      <c r="L22" s="38"/>
      <c r="M22" s="38"/>
      <c r="N22" s="38"/>
      <c r="O22" s="38"/>
      <c r="P22" s="19">
        <f t="shared" si="0"/>
        <v>19</v>
      </c>
      <c r="Q22" s="20" t="s">
        <v>53</v>
      </c>
    </row>
    <row r="23" spans="1:17" x14ac:dyDescent="0.3">
      <c r="A23" s="1" t="s">
        <v>26</v>
      </c>
      <c r="B23" s="2" t="s">
        <v>27</v>
      </c>
      <c r="C23" s="3"/>
      <c r="D23" s="3"/>
      <c r="E23" s="3"/>
      <c r="F23" s="3"/>
      <c r="G23" s="3"/>
      <c r="H23" s="3"/>
      <c r="I23" s="3"/>
      <c r="J23" s="4"/>
      <c r="K23" s="5" t="s">
        <v>28</v>
      </c>
      <c r="L23" s="38"/>
      <c r="M23" s="38"/>
      <c r="N23" s="38"/>
      <c r="O23" s="38"/>
      <c r="P23" s="19">
        <f>+P13+10</f>
        <v>20</v>
      </c>
      <c r="Q23" s="20" t="s">
        <v>54</v>
      </c>
    </row>
    <row r="24" spans="1:17" ht="15" thickBot="1" x14ac:dyDescent="0.35">
      <c r="A24" s="7" t="e">
        <f>IF(+'PLAN DE TRABAJOS REFERENCIAL'!#REF!&lt;0,+'PLAN DE TRABAJOS REFERENCIAL'!#REF!*-1,IF(+'PLAN DE TRABAJOS REFERENCIAL'!#REF!&gt;0,+'PLAN DE TRABAJOS REFERENCIAL'!#REF!*1))</f>
        <v>#REF!</v>
      </c>
      <c r="B24" s="8"/>
      <c r="C24" s="9"/>
      <c r="D24" s="9"/>
      <c r="E24" s="9"/>
      <c r="F24" s="10"/>
      <c r="G24" s="10"/>
      <c r="H24" s="10"/>
      <c r="I24" s="10"/>
      <c r="J24" s="11"/>
      <c r="K24" s="12"/>
      <c r="L24" s="38"/>
      <c r="M24" s="38"/>
      <c r="N24" s="38"/>
      <c r="O24" s="38"/>
      <c r="P24" s="19">
        <f t="shared" ref="P24:P31" si="1">+P23+10</f>
        <v>30</v>
      </c>
      <c r="Q24" s="20" t="s">
        <v>55</v>
      </c>
    </row>
    <row r="25" spans="1:17" x14ac:dyDescent="0.3">
      <c r="A25" s="13" t="s">
        <v>31</v>
      </c>
      <c r="B25" s="14" t="e">
        <f>INT(A24/1000000000)</f>
        <v>#REF!</v>
      </c>
      <c r="C25" s="15" t="e">
        <f>INT(B25/100)*100</f>
        <v>#REF!</v>
      </c>
      <c r="D25" s="15" t="e">
        <f>IF((B25-C25)&lt;20,B25-C25,INT((B25-C25)/10)*10)</f>
        <v>#REF!</v>
      </c>
      <c r="E25" s="15" t="e">
        <f>+B25-C25-D25</f>
        <v>#REF!</v>
      </c>
      <c r="F25" s="16" t="e">
        <f>IF(C25=0,"",IF(AND(C25=100,D25=0),"CIEN ",VLOOKUP(C25,$P$4:$Q$39,2)))</f>
        <v>#REF!</v>
      </c>
      <c r="G25" s="16" t="e">
        <f>IF(D25=0,"",IF(D25=1,"UN ",VLOOKUP(D25,$P$4:$Q$39,2)))</f>
        <v>#REF!</v>
      </c>
      <c r="H25" s="16" t="e">
        <f>IF(E25=0,"","y ")</f>
        <v>#REF!</v>
      </c>
      <c r="I25" s="16" t="e">
        <f>IF(E25=0,"",IF(E25=1,"UN ",VLOOKUP(E25,$P$4:$Q$39,2)))</f>
        <v>#REF!</v>
      </c>
      <c r="J25" s="17" t="e">
        <f>IF(B25=0,"",IF(B25=1,"MIL","MIL "))</f>
        <v>#REF!</v>
      </c>
      <c r="K25" s="18" t="e">
        <f>+A24-B25*1000000000</f>
        <v>#REF!</v>
      </c>
      <c r="L25" s="38"/>
      <c r="M25" s="38"/>
      <c r="N25" s="38"/>
      <c r="O25" s="38"/>
      <c r="P25" s="19">
        <f t="shared" si="1"/>
        <v>40</v>
      </c>
      <c r="Q25" s="20" t="s">
        <v>56</v>
      </c>
    </row>
    <row r="26" spans="1:17" x14ac:dyDescent="0.3">
      <c r="A26" s="20" t="s">
        <v>33</v>
      </c>
      <c r="B26" s="21" t="e">
        <f>INT(K25/1000000)</f>
        <v>#REF!</v>
      </c>
      <c r="C26" s="22" t="e">
        <f>INT(B26/100)*100</f>
        <v>#REF!</v>
      </c>
      <c r="D26" s="22" t="e">
        <f>IF((B26-C26)&lt;20,B26-C26,INT((B26-C26)/10)*10)</f>
        <v>#REF!</v>
      </c>
      <c r="E26" s="22" t="e">
        <f>+B26-C26-D26</f>
        <v>#REF!</v>
      </c>
      <c r="F26" s="23" t="e">
        <f>IF(C26=0,"",IF(AND(C26=100,D26=0),"CIEN ",VLOOKUP(C26,$P$4:$Q$39,2)))</f>
        <v>#REF!</v>
      </c>
      <c r="G26" s="23" t="e">
        <f>IF(D26=0,"",IF(D26=1,"UN ",VLOOKUP(D26,$P$4:$Q$39,2)))</f>
        <v>#REF!</v>
      </c>
      <c r="H26" s="23" t="e">
        <f>IF(E26=0,"","y ")</f>
        <v>#REF!</v>
      </c>
      <c r="I26" s="23" t="e">
        <f>IF(E26=0,"",IF(E26=1,"UN ",VLOOKUP(E26,$P$4:$Q$39,2)))</f>
        <v>#REF!</v>
      </c>
      <c r="J26" s="24" t="e">
        <f>IF(B26=0,"",IF(B26=1,"MILLÓN ","MILLONES "))</f>
        <v>#REF!</v>
      </c>
      <c r="K26" s="25" t="e">
        <f>+K25-B26*1000000</f>
        <v>#REF!</v>
      </c>
      <c r="L26" s="38"/>
      <c r="M26" s="38"/>
      <c r="N26" s="38"/>
      <c r="O26" s="38"/>
      <c r="P26" s="19">
        <f t="shared" si="1"/>
        <v>50</v>
      </c>
      <c r="Q26" s="20" t="s">
        <v>57</v>
      </c>
    </row>
    <row r="27" spans="1:17" x14ac:dyDescent="0.3">
      <c r="A27" s="20" t="s">
        <v>35</v>
      </c>
      <c r="B27" s="21" t="e">
        <f>INT(K26/1000)</f>
        <v>#REF!</v>
      </c>
      <c r="C27" s="22" t="e">
        <f>INT(B27/100)*100</f>
        <v>#REF!</v>
      </c>
      <c r="D27" s="22" t="e">
        <f>IF((B27-C27)&lt;20,B27-C27,INT((B27-C27)/10)*10)</f>
        <v>#REF!</v>
      </c>
      <c r="E27" s="22" t="e">
        <f>+B27-C27-D27</f>
        <v>#REF!</v>
      </c>
      <c r="F27" s="23" t="e">
        <f>IF(C27=0,"",IF(AND(C27=100,D27=0),"CIEN ",VLOOKUP(C27,$P$4:$Q$39,2)))</f>
        <v>#REF!</v>
      </c>
      <c r="G27" s="23" t="e">
        <f>IF(D27=0,"",IF(D27=1,"UN ",VLOOKUP(D27,$P$4:$Q$39,2)))</f>
        <v>#REF!</v>
      </c>
      <c r="H27" s="23" t="e">
        <f>IF(E27=0,"","Y ")</f>
        <v>#REF!</v>
      </c>
      <c r="I27" s="23" t="e">
        <f>IF(E27=0,"",IF(E27=1,"UN ",VLOOKUP(E27,$P$4:$Q$39,2)))</f>
        <v>#REF!</v>
      </c>
      <c r="J27" s="24" t="e">
        <f>IF(B27=0,"",IF(B27=1,"MIL ","MIL "))</f>
        <v>#REF!</v>
      </c>
      <c r="K27" s="25" t="e">
        <f>+K26-B27*1000</f>
        <v>#REF!</v>
      </c>
      <c r="L27" s="38"/>
      <c r="M27" s="38"/>
      <c r="N27" s="38"/>
      <c r="O27" s="38"/>
      <c r="P27" s="19">
        <f t="shared" si="1"/>
        <v>60</v>
      </c>
      <c r="Q27" s="20" t="s">
        <v>58</v>
      </c>
    </row>
    <row r="28" spans="1:17" x14ac:dyDescent="0.3">
      <c r="A28" s="20" t="s">
        <v>37</v>
      </c>
      <c r="B28" s="21" t="e">
        <f>INT(K27)</f>
        <v>#REF!</v>
      </c>
      <c r="C28" s="22" t="e">
        <f>INT(B28/100)*100</f>
        <v>#REF!</v>
      </c>
      <c r="D28" s="22" t="e">
        <f>IF((B28-C28)&lt;20,B28-C28,INT((B28-C28)/10)*10)</f>
        <v>#REF!</v>
      </c>
      <c r="E28" s="22" t="e">
        <f>+B28-C28-D28</f>
        <v>#REF!</v>
      </c>
      <c r="F28" s="23" t="e">
        <f>IF(C28=0,"",IF(AND(C28=100,D28=0),"CIEN ",VLOOKUP(C28,$P$4:$Q$39,2)))</f>
        <v>#REF!</v>
      </c>
      <c r="G28" s="23" t="e">
        <f>IF(D28=0,"",IF(B28=1,"UNO ",VLOOKUP(D28,$P$4:$Q$39,2)))</f>
        <v>#REF!</v>
      </c>
      <c r="H28" s="23" t="e">
        <f>IF(E28=0,"","Y ")</f>
        <v>#REF!</v>
      </c>
      <c r="I28" s="23" t="e">
        <f>IF(E28=0,"",IF(E28=1,"UNO ",VLOOKUP(E28,$P$4:$Q$39,2)))</f>
        <v>#REF!</v>
      </c>
      <c r="J28" s="24" t="e">
        <f>IF(A24=0,"CERO ","")</f>
        <v>#REF!</v>
      </c>
      <c r="K28" s="25" t="e">
        <f>+K27-B28</f>
        <v>#REF!</v>
      </c>
      <c r="L28" s="38"/>
      <c r="M28" s="38"/>
      <c r="N28" s="38"/>
      <c r="O28" s="38"/>
      <c r="P28" s="19">
        <f t="shared" si="1"/>
        <v>70</v>
      </c>
      <c r="Q28" s="20" t="s">
        <v>59</v>
      </c>
    </row>
    <row r="29" spans="1:17" ht="15" thickBot="1" x14ac:dyDescent="0.35">
      <c r="A29" s="26" t="s">
        <v>39</v>
      </c>
      <c r="B29" s="27" t="e">
        <f>ROUND(K28*100,0)</f>
        <v>#REF!</v>
      </c>
      <c r="C29" s="28"/>
      <c r="D29" s="28"/>
      <c r="E29" s="28"/>
      <c r="F29" s="29" t="e">
        <f>IF(B29=0,"","CON ")</f>
        <v>#REF!</v>
      </c>
      <c r="G29" s="30" t="e">
        <f>IF(B29=0,"",CONCATENATE(B29," CENTAVOS"))</f>
        <v>#REF!</v>
      </c>
      <c r="H29" s="29"/>
      <c r="I29" s="29"/>
      <c r="J29" s="31"/>
      <c r="K29" s="32"/>
      <c r="L29" s="38"/>
      <c r="M29" s="38"/>
      <c r="N29" s="38"/>
      <c r="O29" s="38"/>
      <c r="P29" s="19">
        <f t="shared" si="1"/>
        <v>80</v>
      </c>
      <c r="Q29" s="20" t="s">
        <v>60</v>
      </c>
    </row>
    <row r="30" spans="1:17" ht="15" thickBot="1" x14ac:dyDescent="0.35">
      <c r="A30" s="33" t="e">
        <f>CONCATENATE(F25,G25,H25,I25,J25,F26,G26,H26,I26,J26,F27,G27,H27,I27,J27,F28,G28,H28,I28,J28,F29,G29)</f>
        <v>#REF!</v>
      </c>
      <c r="B30" s="34"/>
      <c r="C30" s="34"/>
      <c r="D30" s="34"/>
      <c r="E30" s="34"/>
      <c r="F30" s="35"/>
      <c r="G30" s="35"/>
      <c r="H30" s="35"/>
      <c r="I30" s="35"/>
      <c r="J30" s="35"/>
      <c r="K30" s="36"/>
      <c r="L30" s="38"/>
      <c r="M30" s="38"/>
      <c r="N30" s="38"/>
      <c r="O30" s="38"/>
      <c r="P30" s="19">
        <f t="shared" si="1"/>
        <v>90</v>
      </c>
      <c r="Q30" s="20" t="s">
        <v>61</v>
      </c>
    </row>
    <row r="31" spans="1:17" ht="15" thickBot="1" x14ac:dyDescent="0.35">
      <c r="A31" s="39"/>
      <c r="B31" s="39"/>
      <c r="C31" s="39"/>
      <c r="D31" s="39"/>
      <c r="E31" s="39"/>
      <c r="F31" s="23"/>
      <c r="G31" s="23"/>
      <c r="H31" s="23"/>
      <c r="I31" s="23"/>
      <c r="J31" s="23"/>
      <c r="K31" s="38"/>
      <c r="L31" s="38"/>
      <c r="M31" s="38"/>
      <c r="N31" s="38"/>
      <c r="O31" s="38"/>
      <c r="P31" s="19">
        <f t="shared" si="1"/>
        <v>100</v>
      </c>
      <c r="Q31" s="20" t="s">
        <v>62</v>
      </c>
    </row>
    <row r="32" spans="1:17" ht="24" thickBot="1" x14ac:dyDescent="0.5">
      <c r="A32" s="142" t="s">
        <v>10</v>
      </c>
      <c r="B32" s="143"/>
      <c r="C32" s="143"/>
      <c r="D32" s="143"/>
      <c r="E32" s="143"/>
      <c r="F32" s="143"/>
      <c r="G32" s="143"/>
      <c r="H32" s="143"/>
      <c r="I32" s="143"/>
      <c r="J32" s="143"/>
      <c r="K32" s="144"/>
      <c r="L32" s="38"/>
      <c r="M32" s="38"/>
      <c r="N32" s="38"/>
      <c r="O32" s="38"/>
      <c r="P32" s="19">
        <f t="shared" ref="P32:P39" si="2">+P31+100</f>
        <v>200</v>
      </c>
      <c r="Q32" s="20" t="s">
        <v>63</v>
      </c>
    </row>
    <row r="33" spans="1:17" x14ac:dyDescent="0.3">
      <c r="A33" s="1" t="s">
        <v>26</v>
      </c>
      <c r="B33" s="2" t="s">
        <v>27</v>
      </c>
      <c r="C33" s="3"/>
      <c r="D33" s="3"/>
      <c r="E33" s="3"/>
      <c r="F33" s="3"/>
      <c r="G33" s="3"/>
      <c r="H33" s="3"/>
      <c r="I33" s="3"/>
      <c r="J33" s="4"/>
      <c r="K33" s="5" t="s">
        <v>28</v>
      </c>
      <c r="L33" s="38"/>
      <c r="M33" s="38"/>
      <c r="N33" s="38"/>
      <c r="O33" s="38"/>
      <c r="P33" s="19">
        <f t="shared" si="2"/>
        <v>300</v>
      </c>
      <c r="Q33" s="20" t="s">
        <v>64</v>
      </c>
    </row>
    <row r="34" spans="1:17" ht="15" thickBot="1" x14ac:dyDescent="0.35">
      <c r="A34" s="7" t="e">
        <f>IF(+'PLAN DE TRABAJOS REFERENCIAL'!#REF!&lt;0,+'PLAN DE TRABAJOS REFERENCIAL'!#REF!*-1,IF(+'PLAN DE TRABAJOS REFERENCIAL'!#REF!&gt;0,+'PLAN DE TRABAJOS REFERENCIAL'!#REF!*1))</f>
        <v>#REF!</v>
      </c>
      <c r="B34" s="8"/>
      <c r="C34" s="9"/>
      <c r="D34" s="9"/>
      <c r="E34" s="9"/>
      <c r="F34" s="10"/>
      <c r="G34" s="10"/>
      <c r="H34" s="10"/>
      <c r="I34" s="10"/>
      <c r="J34" s="11"/>
      <c r="K34" s="12"/>
      <c r="L34" s="38"/>
      <c r="M34" s="38"/>
      <c r="N34" s="38"/>
      <c r="O34" s="38"/>
      <c r="P34" s="19">
        <f t="shared" si="2"/>
        <v>400</v>
      </c>
      <c r="Q34" s="20" t="s">
        <v>65</v>
      </c>
    </row>
    <row r="35" spans="1:17" x14ac:dyDescent="0.3">
      <c r="A35" s="13" t="s">
        <v>31</v>
      </c>
      <c r="B35" s="14" t="e">
        <f>INT(A34/1000000000)</f>
        <v>#REF!</v>
      </c>
      <c r="C35" s="15" t="e">
        <f>INT(B35/100)*100</f>
        <v>#REF!</v>
      </c>
      <c r="D35" s="15" t="e">
        <f>IF((B35-C35)&lt;20,B35-C35,INT((B35-C35)/10)*10)</f>
        <v>#REF!</v>
      </c>
      <c r="E35" s="15" t="e">
        <f>+B35-C35-D35</f>
        <v>#REF!</v>
      </c>
      <c r="F35" s="16" t="e">
        <f>IF(C35=0,"",IF(AND(C35=100,D35=0),"CIEN ",VLOOKUP(C35,$P$4:$Q$39,2)))</f>
        <v>#REF!</v>
      </c>
      <c r="G35" s="16" t="e">
        <f>IF(D35=0,"",IF(D35=1,"UN ",VLOOKUP(D35,$P$4:$Q$39,2)))</f>
        <v>#REF!</v>
      </c>
      <c r="H35" s="16" t="e">
        <f>IF(E35=0,"","y ")</f>
        <v>#REF!</v>
      </c>
      <c r="I35" s="16" t="e">
        <f>IF(E35=0,"",IF(E35=1,"UN ",VLOOKUP(E35,$P$4:$Q$39,2)))</f>
        <v>#REF!</v>
      </c>
      <c r="J35" s="17" t="e">
        <f>IF(B35=0,"",IF(B35=1,"MIL","MIL "))</f>
        <v>#REF!</v>
      </c>
      <c r="K35" s="18" t="e">
        <f>+A34-B35*1000000000</f>
        <v>#REF!</v>
      </c>
      <c r="L35" s="38"/>
      <c r="M35" s="38"/>
      <c r="N35" s="38"/>
      <c r="O35" s="38"/>
      <c r="P35" s="19">
        <f t="shared" si="2"/>
        <v>500</v>
      </c>
      <c r="Q35" s="20" t="s">
        <v>66</v>
      </c>
    </row>
    <row r="36" spans="1:17" x14ac:dyDescent="0.3">
      <c r="A36" s="20" t="s">
        <v>33</v>
      </c>
      <c r="B36" s="21" t="e">
        <f>INT(K35/1000000)</f>
        <v>#REF!</v>
      </c>
      <c r="C36" s="22" t="e">
        <f>INT(B36/100)*100</f>
        <v>#REF!</v>
      </c>
      <c r="D36" s="22" t="e">
        <f>IF((B36-C36)&lt;20,B36-C36,INT((B36-C36)/10)*10)</f>
        <v>#REF!</v>
      </c>
      <c r="E36" s="22" t="e">
        <f>+B36-C36-D36</f>
        <v>#REF!</v>
      </c>
      <c r="F36" s="23" t="e">
        <f>IF(C36=0,"",IF(AND(C36=100,D36=0),"CIEN ",VLOOKUP(C36,$P$4:$Q$39,2)))</f>
        <v>#REF!</v>
      </c>
      <c r="G36" s="23" t="e">
        <f>IF(D36=0,"",IF(D36=1,"UN ",VLOOKUP(D36,$P$4:$Q$39,2)))</f>
        <v>#REF!</v>
      </c>
      <c r="H36" s="23" t="e">
        <f>IF(E36=0,"","y ")</f>
        <v>#REF!</v>
      </c>
      <c r="I36" s="23" t="e">
        <f>IF(E36=0,"",IF(E36=1,"UN ",VLOOKUP(E36,$P$4:$Q$39,2)))</f>
        <v>#REF!</v>
      </c>
      <c r="J36" s="24" t="e">
        <f>IF(B36=0,"",IF(B36=1,"MILLÓN ","MILLONES "))</f>
        <v>#REF!</v>
      </c>
      <c r="K36" s="25" t="e">
        <f>+K35-B36*1000000</f>
        <v>#REF!</v>
      </c>
      <c r="L36" s="38"/>
      <c r="M36" s="38"/>
      <c r="N36" s="38"/>
      <c r="O36" s="38"/>
      <c r="P36" s="19">
        <f t="shared" si="2"/>
        <v>600</v>
      </c>
      <c r="Q36" s="20" t="s">
        <v>67</v>
      </c>
    </row>
    <row r="37" spans="1:17" x14ac:dyDescent="0.3">
      <c r="A37" s="20" t="s">
        <v>35</v>
      </c>
      <c r="B37" s="21" t="e">
        <f>INT(K36/1000)</f>
        <v>#REF!</v>
      </c>
      <c r="C37" s="22" t="e">
        <f>INT(B37/100)*100</f>
        <v>#REF!</v>
      </c>
      <c r="D37" s="22" t="e">
        <f>IF((B37-C37)&lt;20,B37-C37,INT((B37-C37)/10)*10)</f>
        <v>#REF!</v>
      </c>
      <c r="E37" s="22" t="e">
        <f>+B37-C37-D37</f>
        <v>#REF!</v>
      </c>
      <c r="F37" s="23" t="e">
        <f>IF(C37=0,"",IF(AND(C37=100,D37=0),"CIEN ",VLOOKUP(C37,$P$4:$Q$39,2)))</f>
        <v>#REF!</v>
      </c>
      <c r="G37" s="23" t="e">
        <f>IF(D37=0,"",IF(D37=1,"UN ",VLOOKUP(D37,$P$4:$Q$39,2)))</f>
        <v>#REF!</v>
      </c>
      <c r="H37" s="23" t="e">
        <f>IF(E37=0,"","Y ")</f>
        <v>#REF!</v>
      </c>
      <c r="I37" s="23" t="e">
        <f>IF(E37=0,"",IF(E37=1,"UN ",VLOOKUP(E37,$P$4:$Q$39,2)))</f>
        <v>#REF!</v>
      </c>
      <c r="J37" s="24" t="e">
        <f>IF(B37=0,"",IF(B37=1,"MIL ","MIL "))</f>
        <v>#REF!</v>
      </c>
      <c r="K37" s="25" t="e">
        <f>+K36-B37*1000</f>
        <v>#REF!</v>
      </c>
      <c r="L37" s="38"/>
      <c r="M37" s="38"/>
      <c r="N37" s="38"/>
      <c r="O37" s="38"/>
      <c r="P37" s="19">
        <f t="shared" si="2"/>
        <v>700</v>
      </c>
      <c r="Q37" s="20" t="s">
        <v>68</v>
      </c>
    </row>
    <row r="38" spans="1:17" x14ac:dyDescent="0.3">
      <c r="A38" s="20" t="s">
        <v>37</v>
      </c>
      <c r="B38" s="21" t="e">
        <f>INT(K37)</f>
        <v>#REF!</v>
      </c>
      <c r="C38" s="22" t="e">
        <f>INT(B38/100)*100</f>
        <v>#REF!</v>
      </c>
      <c r="D38" s="22" t="e">
        <f>IF((B38-C38)&lt;20,B38-C38,INT((B38-C38)/10)*10)</f>
        <v>#REF!</v>
      </c>
      <c r="E38" s="22" t="e">
        <f>+B38-C38-D38</f>
        <v>#REF!</v>
      </c>
      <c r="F38" s="23" t="e">
        <f>IF(C38=0,"",IF(AND(C38=100,D38=0),"CIEN ",VLOOKUP(C38,$P$4:$Q$39,2)))</f>
        <v>#REF!</v>
      </c>
      <c r="G38" s="23" t="e">
        <f>IF(D38=0,"",IF(B38=1,"UNO ",VLOOKUP(D38,$P$4:$Q$39,2)))</f>
        <v>#REF!</v>
      </c>
      <c r="H38" s="23" t="e">
        <f>IF(E38=0,"","Y ")</f>
        <v>#REF!</v>
      </c>
      <c r="I38" s="23" t="e">
        <f>IF(E38=0,"",IF(E38=1,"UNO ",VLOOKUP(E38,$P$4:$Q$39,2)))</f>
        <v>#REF!</v>
      </c>
      <c r="J38" s="24" t="e">
        <f>IF(A34=0,"CERO ","")</f>
        <v>#REF!</v>
      </c>
      <c r="K38" s="25" t="e">
        <f>+K37-B38</f>
        <v>#REF!</v>
      </c>
      <c r="L38" s="38"/>
      <c r="M38" s="38"/>
      <c r="N38" s="38"/>
      <c r="O38" s="38"/>
      <c r="P38" s="19">
        <f t="shared" si="2"/>
        <v>800</v>
      </c>
      <c r="Q38" s="20" t="s">
        <v>69</v>
      </c>
    </row>
    <row r="39" spans="1:17" ht="15" thickBot="1" x14ac:dyDescent="0.35">
      <c r="A39" s="26" t="s">
        <v>39</v>
      </c>
      <c r="B39" s="27" t="e">
        <f>ROUND(K38*100,0)</f>
        <v>#REF!</v>
      </c>
      <c r="C39" s="28"/>
      <c r="D39" s="28"/>
      <c r="E39" s="28"/>
      <c r="F39" s="29" t="e">
        <f>IF(B39=0,"","CON ")</f>
        <v>#REF!</v>
      </c>
      <c r="G39" s="30" t="e">
        <f>IF(B39=0,"",CONCATENATE(B39," CENTAVOS"))</f>
        <v>#REF!</v>
      </c>
      <c r="H39" s="29"/>
      <c r="I39" s="29"/>
      <c r="J39" s="31"/>
      <c r="K39" s="32"/>
      <c r="L39" s="38"/>
      <c r="M39" s="38"/>
      <c r="N39" s="38"/>
      <c r="O39" s="38"/>
      <c r="P39" s="40">
        <f t="shared" si="2"/>
        <v>900</v>
      </c>
      <c r="Q39" s="26" t="s">
        <v>70</v>
      </c>
    </row>
    <row r="40" spans="1:17" ht="15" thickBot="1" x14ac:dyDescent="0.35">
      <c r="A40" s="33" t="e">
        <f>CONCATENATE(F35,G35,H35,I35,J35,F36,G36,H36,I36,J36,F37,G37,H37,I37,J37,F38,G38,H38,I38,J38,F39,G39)</f>
        <v>#REF!</v>
      </c>
      <c r="B40" s="34"/>
      <c r="C40" s="34"/>
      <c r="D40" s="34"/>
      <c r="E40" s="34"/>
      <c r="F40" s="35"/>
      <c r="G40" s="35"/>
      <c r="H40" s="35"/>
      <c r="I40" s="35"/>
      <c r="J40" s="35"/>
      <c r="K40" s="36"/>
    </row>
    <row r="41" spans="1:17" ht="15" thickBot="1" x14ac:dyDescent="0.35"/>
    <row r="42" spans="1:17" ht="24" thickBot="1" x14ac:dyDescent="0.5">
      <c r="A42" s="142" t="s">
        <v>11</v>
      </c>
      <c r="B42" s="143"/>
      <c r="C42" s="143"/>
      <c r="D42" s="143"/>
      <c r="E42" s="143"/>
      <c r="F42" s="143"/>
      <c r="G42" s="143"/>
      <c r="H42" s="143"/>
      <c r="I42" s="143"/>
      <c r="J42" s="143"/>
      <c r="K42" s="144"/>
    </row>
    <row r="43" spans="1:17" x14ac:dyDescent="0.3">
      <c r="A43" s="1" t="s">
        <v>26</v>
      </c>
      <c r="B43" s="2" t="s">
        <v>27</v>
      </c>
      <c r="C43" s="3"/>
      <c r="D43" s="3"/>
      <c r="E43" s="3"/>
      <c r="F43" s="3"/>
      <c r="G43" s="3"/>
      <c r="H43" s="3"/>
      <c r="I43" s="3"/>
      <c r="J43" s="4"/>
      <c r="K43" s="5" t="s">
        <v>28</v>
      </c>
    </row>
    <row r="44" spans="1:17" ht="15" thickBot="1" x14ac:dyDescent="0.35">
      <c r="A44" s="7" t="e">
        <f>IF(+'PLAN DE TRABAJOS REFERENCIAL'!#REF!&lt;0,+'PLAN DE TRABAJOS REFERENCIAL'!#REF!*-1,IF(+'PLAN DE TRABAJOS REFERENCIAL'!#REF!&gt;0,+'PLAN DE TRABAJOS REFERENCIAL'!#REF!*1))</f>
        <v>#REF!</v>
      </c>
      <c r="B44" s="8"/>
      <c r="C44" s="9"/>
      <c r="D44" s="9"/>
      <c r="E44" s="9"/>
      <c r="F44" s="10"/>
      <c r="G44" s="10"/>
      <c r="H44" s="10"/>
      <c r="I44" s="10"/>
      <c r="J44" s="11"/>
      <c r="K44" s="12"/>
    </row>
    <row r="45" spans="1:17" x14ac:dyDescent="0.3">
      <c r="A45" s="13" t="s">
        <v>31</v>
      </c>
      <c r="B45" s="14" t="e">
        <f>INT(A44/1000000000)</f>
        <v>#REF!</v>
      </c>
      <c r="C45" s="15" t="e">
        <f>INT(B45/100)*100</f>
        <v>#REF!</v>
      </c>
      <c r="D45" s="15" t="e">
        <f>IF((B45-C45)&lt;20,B45-C45,INT((B45-C45)/10)*10)</f>
        <v>#REF!</v>
      </c>
      <c r="E45" s="15" t="e">
        <f>+B45-C45-D45</f>
        <v>#REF!</v>
      </c>
      <c r="F45" s="16" t="e">
        <f>IF(C45=0,"",IF(AND(C45=100,D45=0),"CIEN ",VLOOKUP(C45,$P$4:$Q$39,2)))</f>
        <v>#REF!</v>
      </c>
      <c r="G45" s="16" t="e">
        <f>IF(D45=0,"",IF(D45=1,"UN ",VLOOKUP(D45,$P$4:$Q$39,2)))</f>
        <v>#REF!</v>
      </c>
      <c r="H45" s="16" t="e">
        <f>IF(E45=0,"","y ")</f>
        <v>#REF!</v>
      </c>
      <c r="I45" s="16" t="e">
        <f>IF(E45=0,"",IF(E45=1,"UN ",VLOOKUP(E45,$P$4:$Q$39,2)))</f>
        <v>#REF!</v>
      </c>
      <c r="J45" s="17" t="e">
        <f>IF(B45=0,"",IF(B45=1,"MIL","MIL "))</f>
        <v>#REF!</v>
      </c>
      <c r="K45" s="18" t="e">
        <f>+A44-B45*1000000000</f>
        <v>#REF!</v>
      </c>
    </row>
    <row r="46" spans="1:17" x14ac:dyDescent="0.3">
      <c r="A46" s="20" t="s">
        <v>33</v>
      </c>
      <c r="B46" s="21" t="e">
        <f>INT(K45/1000000)</f>
        <v>#REF!</v>
      </c>
      <c r="C46" s="22" t="e">
        <f>INT(B46/100)*100</f>
        <v>#REF!</v>
      </c>
      <c r="D46" s="22" t="e">
        <f>IF((B46-C46)&lt;20,B46-C46,INT((B46-C46)/10)*10)</f>
        <v>#REF!</v>
      </c>
      <c r="E46" s="22" t="e">
        <f>+B46-C46-D46</f>
        <v>#REF!</v>
      </c>
      <c r="F46" s="23" t="e">
        <f>IF(C46=0,"",IF(AND(C46=100,D46=0),"CIEN ",VLOOKUP(C46,$P$4:$Q$39,2)))</f>
        <v>#REF!</v>
      </c>
      <c r="G46" s="23" t="e">
        <f>IF(D46=0,"",IF(D46=1,"UN ",VLOOKUP(D46,$P$4:$Q$39,2)))</f>
        <v>#REF!</v>
      </c>
      <c r="H46" s="23" t="e">
        <f>IF(E46=0,"","y ")</f>
        <v>#REF!</v>
      </c>
      <c r="I46" s="23" t="e">
        <f>IF(E46=0,"",IF(E46=1,"UN ",VLOOKUP(E46,$P$4:$Q$39,2)))</f>
        <v>#REF!</v>
      </c>
      <c r="J46" s="24" t="e">
        <f>IF(B46=0,"",IF(B46=1,"MILLÓN ","MILLONES "))</f>
        <v>#REF!</v>
      </c>
      <c r="K46" s="25" t="e">
        <f>+K45-B46*1000000</f>
        <v>#REF!</v>
      </c>
    </row>
    <row r="47" spans="1:17" x14ac:dyDescent="0.3">
      <c r="A47" s="20" t="s">
        <v>35</v>
      </c>
      <c r="B47" s="21" t="e">
        <f>INT(K46/1000)</f>
        <v>#REF!</v>
      </c>
      <c r="C47" s="22" t="e">
        <f>INT(B47/100)*100</f>
        <v>#REF!</v>
      </c>
      <c r="D47" s="22" t="e">
        <f>IF((B47-C47)&lt;20,B47-C47,INT((B47-C47)/10)*10)</f>
        <v>#REF!</v>
      </c>
      <c r="E47" s="22" t="e">
        <f>+B47-C47-D47</f>
        <v>#REF!</v>
      </c>
      <c r="F47" s="23" t="e">
        <f>IF(C47=0,"",IF(AND(C47=100,D47=0),"CIEN ",VLOOKUP(C47,$P$4:$Q$39,2)))</f>
        <v>#REF!</v>
      </c>
      <c r="G47" s="23" t="e">
        <f>IF(D47=0,"",IF(D47=1,"UN ",VLOOKUP(D47,$P$4:$Q$39,2)))</f>
        <v>#REF!</v>
      </c>
      <c r="H47" s="23" t="e">
        <f>IF(E47=0,"","Y ")</f>
        <v>#REF!</v>
      </c>
      <c r="I47" s="23" t="e">
        <f>IF(E47=0,"",IF(E47=1,"UN ",VLOOKUP(E47,$P$4:$Q$39,2)))</f>
        <v>#REF!</v>
      </c>
      <c r="J47" s="24" t="e">
        <f>IF(B47=0,"",IF(B47=1,"MIL ","MIL "))</f>
        <v>#REF!</v>
      </c>
      <c r="K47" s="25" t="e">
        <f>+K46-B47*1000</f>
        <v>#REF!</v>
      </c>
    </row>
    <row r="48" spans="1:17" x14ac:dyDescent="0.3">
      <c r="A48" s="20" t="s">
        <v>37</v>
      </c>
      <c r="B48" s="21" t="e">
        <f>INT(K47)</f>
        <v>#REF!</v>
      </c>
      <c r="C48" s="22" t="e">
        <f>INT(B48/100)*100</f>
        <v>#REF!</v>
      </c>
      <c r="D48" s="22" t="e">
        <f>IF((B48-C48)&lt;20,B48-C48,INT((B48-C48)/10)*10)</f>
        <v>#REF!</v>
      </c>
      <c r="E48" s="22" t="e">
        <f>+B48-C48-D48</f>
        <v>#REF!</v>
      </c>
      <c r="F48" s="23" t="e">
        <f>IF(C48=0,"",IF(AND(C48=100,D48=0),"CIEN ",VLOOKUP(C48,$P$4:$Q$39,2)))</f>
        <v>#REF!</v>
      </c>
      <c r="G48" s="23" t="e">
        <f>IF(D48=0,"",IF(B48=1,"UNO ",VLOOKUP(D48,$P$4:$Q$39,2)))</f>
        <v>#REF!</v>
      </c>
      <c r="H48" s="23" t="e">
        <f>IF(E48=0,"","Y ")</f>
        <v>#REF!</v>
      </c>
      <c r="I48" s="23" t="e">
        <f>IF(E48=0,"",IF(E48=1,"UNO ",VLOOKUP(E48,$P$4:$Q$39,2)))</f>
        <v>#REF!</v>
      </c>
      <c r="J48" s="24" t="e">
        <f>IF(A44=0,"CERO ","")</f>
        <v>#REF!</v>
      </c>
      <c r="K48" s="25" t="e">
        <f>+K47-B48</f>
        <v>#REF!</v>
      </c>
    </row>
    <row r="49" spans="1:11" ht="15" thickBot="1" x14ac:dyDescent="0.35">
      <c r="A49" s="26" t="s">
        <v>39</v>
      </c>
      <c r="B49" s="27" t="e">
        <f>ROUND(K48*100,0)</f>
        <v>#REF!</v>
      </c>
      <c r="C49" s="28"/>
      <c r="D49" s="28"/>
      <c r="E49" s="28"/>
      <c r="F49" s="29" t="e">
        <f>IF(B49=0,"","CON ")</f>
        <v>#REF!</v>
      </c>
      <c r="G49" s="30" t="e">
        <f>IF(B49=0,"",CONCATENATE(B49," CENTAVOS"))</f>
        <v>#REF!</v>
      </c>
      <c r="H49" s="29"/>
      <c r="I49" s="29"/>
      <c r="J49" s="31"/>
      <c r="K49" s="32"/>
    </row>
    <row r="50" spans="1:11" ht="15" thickBot="1" x14ac:dyDescent="0.35">
      <c r="A50" s="33" t="e">
        <f>CONCATENATE(F45,G45,H45,I45,J45,F46,G46,H46,I46,J46,F47,G47,H47,I47,J47,F48,G48,H48,I48,J48,F49,G49)</f>
        <v>#REF!</v>
      </c>
      <c r="B50" s="34"/>
      <c r="C50" s="34"/>
      <c r="D50" s="34"/>
      <c r="E50" s="34"/>
      <c r="F50" s="35"/>
      <c r="G50" s="35"/>
      <c r="H50" s="35"/>
      <c r="I50" s="35"/>
      <c r="J50" s="35"/>
      <c r="K50" s="36"/>
    </row>
    <row r="51" spans="1:11" ht="15" thickBot="1" x14ac:dyDescent="0.35"/>
    <row r="52" spans="1:11" ht="24" thickBot="1" x14ac:dyDescent="0.5">
      <c r="A52" s="142" t="s">
        <v>71</v>
      </c>
      <c r="B52" s="143"/>
      <c r="C52" s="143"/>
      <c r="D52" s="143"/>
      <c r="E52" s="143"/>
      <c r="F52" s="143"/>
      <c r="G52" s="143"/>
      <c r="H52" s="143"/>
      <c r="I52" s="143"/>
      <c r="J52" s="143"/>
      <c r="K52" s="144"/>
    </row>
    <row r="53" spans="1:11" x14ac:dyDescent="0.3">
      <c r="A53" s="1" t="s">
        <v>26</v>
      </c>
      <c r="B53" s="2" t="s">
        <v>27</v>
      </c>
      <c r="C53" s="3"/>
      <c r="D53" s="3"/>
      <c r="E53" s="3"/>
      <c r="F53" s="3"/>
      <c r="G53" s="3"/>
      <c r="H53" s="3"/>
      <c r="I53" s="3"/>
      <c r="J53" s="4"/>
      <c r="K53" s="5" t="s">
        <v>28</v>
      </c>
    </row>
    <row r="54" spans="1:11" ht="15" thickBot="1" x14ac:dyDescent="0.35">
      <c r="A54" s="7" t="e">
        <f>IF(+'PLAN DE TRABAJOS REFERENCIAL'!#REF!&lt;0,+'PLAN DE TRABAJOS REFERENCIAL'!#REF!*-1,IF(+'PLAN DE TRABAJOS REFERENCIAL'!#REF!&gt;0,+'PLAN DE TRABAJOS REFERENCIAL'!#REF!*1))</f>
        <v>#REF!</v>
      </c>
      <c r="B54" s="8"/>
      <c r="C54" s="9"/>
      <c r="D54" s="9"/>
      <c r="E54" s="9"/>
      <c r="F54" s="10"/>
      <c r="G54" s="10"/>
      <c r="H54" s="10"/>
      <c r="I54" s="10"/>
      <c r="J54" s="11"/>
      <c r="K54" s="12"/>
    </row>
    <row r="55" spans="1:11" x14ac:dyDescent="0.3">
      <c r="A55" s="13" t="s">
        <v>31</v>
      </c>
      <c r="B55" s="14" t="e">
        <f>INT(A54/1000000000)</f>
        <v>#REF!</v>
      </c>
      <c r="C55" s="15" t="e">
        <f>INT(B55/100)*100</f>
        <v>#REF!</v>
      </c>
      <c r="D55" s="15" t="e">
        <f>IF((B55-C55)&lt;20,B55-C55,INT((B55-C55)/10)*10)</f>
        <v>#REF!</v>
      </c>
      <c r="E55" s="15" t="e">
        <f>+B55-C55-D55</f>
        <v>#REF!</v>
      </c>
      <c r="F55" s="16" t="e">
        <f>IF(C55=0,"",IF(AND(C55=100,D55=0),"CIEN ",VLOOKUP(C55,$P$4:$Q$39,2)))</f>
        <v>#REF!</v>
      </c>
      <c r="G55" s="16" t="e">
        <f>IF(D55=0,"",IF(D55=1,"UN ",VLOOKUP(D55,$P$4:$Q$39,2)))</f>
        <v>#REF!</v>
      </c>
      <c r="H55" s="16" t="e">
        <f>IF(E55=0,"","y ")</f>
        <v>#REF!</v>
      </c>
      <c r="I55" s="16" t="e">
        <f>IF(E55=0,"",IF(E55=1,"UN ",VLOOKUP(E55,$P$4:$Q$39,2)))</f>
        <v>#REF!</v>
      </c>
      <c r="J55" s="17" t="e">
        <f>IF(B55=0,"",IF(B55=1,"MIL","MIL "))</f>
        <v>#REF!</v>
      </c>
      <c r="K55" s="18" t="e">
        <f>+A54-B55*1000000000</f>
        <v>#REF!</v>
      </c>
    </row>
    <row r="56" spans="1:11" x14ac:dyDescent="0.3">
      <c r="A56" s="20" t="s">
        <v>33</v>
      </c>
      <c r="B56" s="21" t="e">
        <f>INT(K55/1000000)</f>
        <v>#REF!</v>
      </c>
      <c r="C56" s="22" t="e">
        <f>INT(B56/100)*100</f>
        <v>#REF!</v>
      </c>
      <c r="D56" s="22" t="e">
        <f>IF((B56-C56)&lt;20,B56-C56,INT((B56-C56)/10)*10)</f>
        <v>#REF!</v>
      </c>
      <c r="E56" s="22" t="e">
        <f>+B56-C56-D56</f>
        <v>#REF!</v>
      </c>
      <c r="F56" s="23" t="e">
        <f>IF(C56=0,"",IF(AND(C56=100,D56=0),"CIEN ",VLOOKUP(C56,$P$4:$Q$39,2)))</f>
        <v>#REF!</v>
      </c>
      <c r="G56" s="23" t="e">
        <f>IF(D56=0,"",IF(D56=1,"UN ",VLOOKUP(D56,$P$4:$Q$39,2)))</f>
        <v>#REF!</v>
      </c>
      <c r="H56" s="23" t="e">
        <f>IF(E56=0,"","y ")</f>
        <v>#REF!</v>
      </c>
      <c r="I56" s="23" t="e">
        <f>IF(E56=0,"",IF(E56=1,"UN ",VLOOKUP(E56,$P$4:$Q$39,2)))</f>
        <v>#REF!</v>
      </c>
      <c r="J56" s="24" t="e">
        <f>IF(B56=0,"",IF(B56=1,"MILLÓN ","MILLONES "))</f>
        <v>#REF!</v>
      </c>
      <c r="K56" s="25" t="e">
        <f>+K55-B56*1000000</f>
        <v>#REF!</v>
      </c>
    </row>
    <row r="57" spans="1:11" x14ac:dyDescent="0.3">
      <c r="A57" s="20" t="s">
        <v>35</v>
      </c>
      <c r="B57" s="21" t="e">
        <f>INT(K56/1000)</f>
        <v>#REF!</v>
      </c>
      <c r="C57" s="22" t="e">
        <f>INT(B57/100)*100</f>
        <v>#REF!</v>
      </c>
      <c r="D57" s="22" t="e">
        <f>IF((B57-C57)&lt;20,B57-C57,INT((B57-C57)/10)*10)</f>
        <v>#REF!</v>
      </c>
      <c r="E57" s="22" t="e">
        <f>+B57-C57-D57</f>
        <v>#REF!</v>
      </c>
      <c r="F57" s="23" t="e">
        <f>IF(C57=0,"",IF(AND(C57=100,D57=0),"CIEN ",VLOOKUP(C57,$P$4:$Q$39,2)))</f>
        <v>#REF!</v>
      </c>
      <c r="G57" s="23" t="e">
        <f>IF(D57=0,"",IF(D57=1,"UN ",VLOOKUP(D57,$P$4:$Q$39,2)))</f>
        <v>#REF!</v>
      </c>
      <c r="H57" s="23" t="e">
        <f>IF(E57=0,"","Y ")</f>
        <v>#REF!</v>
      </c>
      <c r="I57" s="23" t="e">
        <f>IF(E57=0,"",IF(E57=1,"UN ",VLOOKUP(E57,$P$4:$Q$39,2)))</f>
        <v>#REF!</v>
      </c>
      <c r="J57" s="24" t="e">
        <f>IF(B57=0,"",IF(B57=1,"MIL ","MIL "))</f>
        <v>#REF!</v>
      </c>
      <c r="K57" s="25" t="e">
        <f>+K56-B57*1000</f>
        <v>#REF!</v>
      </c>
    </row>
    <row r="58" spans="1:11" x14ac:dyDescent="0.3">
      <c r="A58" s="20" t="s">
        <v>37</v>
      </c>
      <c r="B58" s="21" t="e">
        <f>INT(K57)</f>
        <v>#REF!</v>
      </c>
      <c r="C58" s="22" t="e">
        <f>INT(B58/100)*100</f>
        <v>#REF!</v>
      </c>
      <c r="D58" s="22" t="e">
        <f>IF((B58-C58)&lt;20,B58-C58,INT((B58-C58)/10)*10)</f>
        <v>#REF!</v>
      </c>
      <c r="E58" s="22" t="e">
        <f>+B58-C58-D58</f>
        <v>#REF!</v>
      </c>
      <c r="F58" s="23" t="e">
        <f>IF(C58=0,"",IF(AND(C58=100,D58=0),"CIEN ",VLOOKUP(C58,$P$4:$Q$39,2)))</f>
        <v>#REF!</v>
      </c>
      <c r="G58" s="23" t="e">
        <f>IF(D58=0,"",IF(B58=1,"UNO ",VLOOKUP(D58,$P$4:$Q$39,2)))</f>
        <v>#REF!</v>
      </c>
      <c r="H58" s="23" t="e">
        <f>IF(E58=0,"","Y ")</f>
        <v>#REF!</v>
      </c>
      <c r="I58" s="23" t="e">
        <f>IF(E58=0,"",IF(E58=1,"UNO ",VLOOKUP(E58,$P$4:$Q$39,2)))</f>
        <v>#REF!</v>
      </c>
      <c r="J58" s="24" t="e">
        <f>IF(A54=0,"CERO ","")</f>
        <v>#REF!</v>
      </c>
      <c r="K58" s="25" t="e">
        <f>+K57-B58</f>
        <v>#REF!</v>
      </c>
    </row>
    <row r="59" spans="1:11" ht="15" thickBot="1" x14ac:dyDescent="0.35">
      <c r="A59" s="26" t="s">
        <v>39</v>
      </c>
      <c r="B59" s="27" t="e">
        <f>ROUND(K58*100,0)</f>
        <v>#REF!</v>
      </c>
      <c r="C59" s="28"/>
      <c r="D59" s="28"/>
      <c r="E59" s="28"/>
      <c r="F59" s="29" t="e">
        <f>IF(B59=0,"","CON ")</f>
        <v>#REF!</v>
      </c>
      <c r="G59" s="30" t="e">
        <f>IF(B59=0,"",CONCATENATE(B59," CENTAVOS"))</f>
        <v>#REF!</v>
      </c>
      <c r="H59" s="29"/>
      <c r="I59" s="29"/>
      <c r="J59" s="31"/>
      <c r="K59" s="32"/>
    </row>
    <row r="60" spans="1:11" ht="15" thickBot="1" x14ac:dyDescent="0.35">
      <c r="A60" s="33" t="e">
        <f>CONCATENATE(F55,G55,H55,I55,J55,F56,G56,H56,I56,J56,F57,G57,H57,I57,J57,F58,G58,H58,I58,J58,F59,G59)</f>
        <v>#REF!</v>
      </c>
      <c r="B60" s="34"/>
      <c r="C60" s="34"/>
      <c r="D60" s="34"/>
      <c r="E60" s="34"/>
      <c r="F60" s="35"/>
      <c r="G60" s="35"/>
      <c r="H60" s="35"/>
      <c r="I60" s="35"/>
      <c r="J60" s="35"/>
      <c r="K60" s="36"/>
    </row>
  </sheetData>
  <mergeCells count="6">
    <mergeCell ref="A52:K52"/>
    <mergeCell ref="A2:K2"/>
    <mergeCell ref="A12:K12"/>
    <mergeCell ref="A22:K22"/>
    <mergeCell ref="A32:K32"/>
    <mergeCell ref="A42:K4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661fe32-1506-4992-a420-36663d3cabb9" xsi:nil="true"/>
    <Accesoa xmlns="137c9cce-9ef2-4a42-a242-3e81733e947f">
      <UserInfo>
        <DisplayName/>
        <AccountId xsi:nil="true"/>
        <AccountType/>
      </UserInfo>
    </Accesoa>
    <lcf76f155ced4ddcb4097134ff3c332f xmlns="137c9cce-9ef2-4a42-a242-3e81733e947f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DC13205E219894FAD12A9AD96D13DB0" ma:contentTypeVersion="19" ma:contentTypeDescription="Crear nuevo documento." ma:contentTypeScope="" ma:versionID="40bed0ce54e20108aa1aa1a67a285f3c">
  <xsd:schema xmlns:xsd="http://www.w3.org/2001/XMLSchema" xmlns:xs="http://www.w3.org/2001/XMLSchema" xmlns:p="http://schemas.microsoft.com/office/2006/metadata/properties" xmlns:ns2="137c9cce-9ef2-4a42-a242-3e81733e947f" xmlns:ns3="1661fe32-1506-4992-a420-36663d3cabb9" targetNamespace="http://schemas.microsoft.com/office/2006/metadata/properties" ma:root="true" ma:fieldsID="282533b05c9d17355713fe34ae216bfe" ns2:_="" ns3:_="">
    <xsd:import namespace="137c9cce-9ef2-4a42-a242-3e81733e947f"/>
    <xsd:import namespace="1661fe32-1506-4992-a420-36663d3cabb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ObjectDetectorVersions" minOccurs="0"/>
                <xsd:element ref="ns2:Acceso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7c9cce-9ef2-4a42-a242-3e81733e94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486a6d29-835b-4506-bbb9-b60d0bc970e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Accesoa" ma:index="26" nillable="true" ma:displayName="Acceso a" ma:description="Nombre de usuarios a los que se les dio acceso" ma:format="Dropdown" ma:list="UserInfo" ma:SharePointGroup="0" ma:internalName="Accesoa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61fe32-1506-4992-a420-36663d3cabb9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e3c6c2cb-e494-416b-b56d-c5d3803224fa}" ma:internalName="TaxCatchAll" ma:showField="CatchAllData" ma:web="1661fe32-1506-4992-a420-36663d3cabb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D0F4A4D-8657-45A7-89B8-02487D74CEE1}">
  <ds:schemaRefs>
    <ds:schemaRef ds:uri="http://schemas.openxmlformats.org/package/2006/metadata/core-properties"/>
    <ds:schemaRef ds:uri="1661fe32-1506-4992-a420-36663d3cabb9"/>
    <ds:schemaRef ds:uri="http://schemas.microsoft.com/office/2006/documentManagement/types"/>
    <ds:schemaRef ds:uri="http://purl.org/dc/terms/"/>
    <ds:schemaRef ds:uri="http://schemas.microsoft.com/office/2006/metadata/properties"/>
    <ds:schemaRef ds:uri="http://purl.org/dc/elements/1.1/"/>
    <ds:schemaRef ds:uri="http://purl.org/dc/dcmitype/"/>
    <ds:schemaRef ds:uri="http://schemas.microsoft.com/office/infopath/2007/PartnerControls"/>
    <ds:schemaRef ds:uri="137c9cce-9ef2-4a42-a242-3e81733e947f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F6DC967A-6538-4DDB-BDBF-0E7962462E3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37c9cce-9ef2-4a42-a242-3e81733e947f"/>
    <ds:schemaRef ds:uri="1661fe32-1506-4992-a420-36663d3cabb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7FA70C4-F828-42CD-A17E-8064C8A4744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PLAN DE TRABAJOS REFERENCIAL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Ezequiel Paez</dc:creator>
  <cp:keywords/>
  <dc:description/>
  <cp:lastModifiedBy>Maria Emilia Drews</cp:lastModifiedBy>
  <cp:revision/>
  <dcterms:created xsi:type="dcterms:W3CDTF">2021-08-19T13:49:22Z</dcterms:created>
  <dcterms:modified xsi:type="dcterms:W3CDTF">2025-06-24T13:09:18Z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0x010100EDC13205E219894FAD12A9AD96D13DB0</vt:lpwstr>
  </property>
  <property fmtid="{D5CDD505-2E9C-101B-9397-08002B2CF9AE}" pid="3" name="MediaServiceImageTags">
    <vt:lpwstr/>
  </property>
</Properties>
</file>