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eanase1-my.sharepoint.com/personal/mdrews_eana_com_ar/Documents/00 EANA/00_C Proyectos/BASES/AER_001_XXX/04_CYP/"/>
    </mc:Choice>
  </mc:AlternateContent>
  <bookViews>
    <workbookView xWindow="0" yWindow="0" windowWidth="23040" windowHeight="8712" tabRatio="586"/>
  </bookViews>
  <sheets>
    <sheet name="PLAN DE TRABAJOS REFERENCIAL" sheetId="1" r:id="rId1"/>
    <sheet name="Hoja2" sheetId="3" state="very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0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P5" i="3"/>
  <c r="P6" i="3"/>
  <c r="P7" i="3"/>
  <c r="P8" i="3"/>
  <c r="P9" i="3"/>
  <c r="P10" i="3"/>
  <c r="P11" i="3"/>
  <c r="P12" i="3"/>
  <c r="P13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14" i="3"/>
  <c r="P15" i="3"/>
  <c r="P16" i="3"/>
  <c r="P17" i="3"/>
  <c r="P18" i="3"/>
  <c r="P19" i="3"/>
  <c r="P20" i="3"/>
  <c r="P21" i="3"/>
  <c r="P22" i="3"/>
  <c r="A54" i="3"/>
  <c r="J58" i="3" s="1"/>
  <c r="B55" i="3" l="1"/>
  <c r="C55" i="3" s="1"/>
  <c r="F55" i="3" s="1"/>
  <c r="J55" i="3" l="1"/>
  <c r="K55" i="3"/>
  <c r="B56" i="3" s="1"/>
  <c r="D55" i="3"/>
  <c r="G55" i="3" s="1"/>
  <c r="A34" i="3"/>
  <c r="E55" i="3" l="1"/>
  <c r="J56" i="3"/>
  <c r="C56" i="3"/>
  <c r="F56" i="3" s="1"/>
  <c r="K56" i="3"/>
  <c r="A24" i="3"/>
  <c r="B35" i="3"/>
  <c r="K35" i="3" s="1"/>
  <c r="J38" i="3"/>
  <c r="A44" i="3"/>
  <c r="I55" i="3" l="1"/>
  <c r="H55" i="3"/>
  <c r="D56" i="3"/>
  <c r="G56" i="3" s="1"/>
  <c r="A4" i="3"/>
  <c r="B57" i="3"/>
  <c r="K57" i="3" s="1"/>
  <c r="J28" i="3"/>
  <c r="B25" i="3"/>
  <c r="B36" i="3"/>
  <c r="C35" i="3"/>
  <c r="F35" i="3" s="1"/>
  <c r="J35" i="3"/>
  <c r="J48" i="3"/>
  <c r="B45" i="3"/>
  <c r="K45" i="3" s="1"/>
  <c r="E56" i="3" l="1"/>
  <c r="J8" i="3"/>
  <c r="B5" i="3"/>
  <c r="C57" i="3"/>
  <c r="F57" i="3" s="1"/>
  <c r="J57" i="3"/>
  <c r="B58" i="3"/>
  <c r="K58" i="3" s="1"/>
  <c r="B59" i="3" s="1"/>
  <c r="D35" i="3"/>
  <c r="G35" i="3" s="1"/>
  <c r="B46" i="3"/>
  <c r="K46" i="3" s="1"/>
  <c r="C25" i="3"/>
  <c r="F25" i="3" s="1"/>
  <c r="J25" i="3"/>
  <c r="C45" i="3"/>
  <c r="F45" i="3" s="1"/>
  <c r="J45" i="3"/>
  <c r="J36" i="3"/>
  <c r="C36" i="3"/>
  <c r="F36" i="3" s="1"/>
  <c r="A14" i="3"/>
  <c r="K36" i="3"/>
  <c r="K25" i="3"/>
  <c r="D57" i="3" l="1"/>
  <c r="H56" i="3"/>
  <c r="I56" i="3"/>
  <c r="K5" i="3"/>
  <c r="J5" i="3"/>
  <c r="C5" i="3"/>
  <c r="F5" i="3" s="1"/>
  <c r="F59" i="3"/>
  <c r="G59" i="3"/>
  <c r="E35" i="3"/>
  <c r="H35" i="3" s="1"/>
  <c r="C58" i="3"/>
  <c r="F58" i="3" s="1"/>
  <c r="B26" i="3"/>
  <c r="K26" i="3" s="1"/>
  <c r="D25" i="3"/>
  <c r="G25" i="3" s="1"/>
  <c r="B37" i="3"/>
  <c r="K37" i="3" s="1"/>
  <c r="J18" i="3"/>
  <c r="B15" i="3"/>
  <c r="B47" i="3"/>
  <c r="K47" i="3" s="1"/>
  <c r="D36" i="3"/>
  <c r="G36" i="3" s="1"/>
  <c r="D45" i="3"/>
  <c r="J46" i="3"/>
  <c r="C46" i="3"/>
  <c r="F46" i="3" s="1"/>
  <c r="D5" i="3" l="1"/>
  <c r="G5" i="3" s="1"/>
  <c r="I35" i="3"/>
  <c r="G57" i="3"/>
  <c r="E57" i="3"/>
  <c r="B6" i="3"/>
  <c r="K6" i="3" s="1"/>
  <c r="D58" i="3"/>
  <c r="G58" i="3" s="1"/>
  <c r="G45" i="3"/>
  <c r="E45" i="3"/>
  <c r="J15" i="3"/>
  <c r="C15" i="3"/>
  <c r="F15" i="3" s="1"/>
  <c r="B38" i="3"/>
  <c r="K38" i="3" s="1"/>
  <c r="B39" i="3" s="1"/>
  <c r="K15" i="3"/>
  <c r="C26" i="3"/>
  <c r="F26" i="3" s="1"/>
  <c r="J26" i="3"/>
  <c r="B48" i="3"/>
  <c r="K48" i="3" s="1"/>
  <c r="B49" i="3" s="1"/>
  <c r="E25" i="3"/>
  <c r="J47" i="3"/>
  <c r="C47" i="3"/>
  <c r="F47" i="3" s="1"/>
  <c r="B27" i="3"/>
  <c r="D46" i="3"/>
  <c r="G46" i="3" s="1"/>
  <c r="E36" i="3"/>
  <c r="J37" i="3"/>
  <c r="C37" i="3"/>
  <c r="F37" i="3" s="1"/>
  <c r="E5" i="3" l="1"/>
  <c r="H5" i="3" s="1"/>
  <c r="H57" i="3"/>
  <c r="I57" i="3"/>
  <c r="B7" i="3"/>
  <c r="K7" i="3" s="1"/>
  <c r="J6" i="3"/>
  <c r="C6" i="3"/>
  <c r="F6" i="3" s="1"/>
  <c r="E46" i="3"/>
  <c r="I46" i="3" s="1"/>
  <c r="D26" i="3"/>
  <c r="G26" i="3" s="1"/>
  <c r="D47" i="3"/>
  <c r="G47" i="3" s="1"/>
  <c r="E58" i="3"/>
  <c r="G39" i="3"/>
  <c r="F39" i="3"/>
  <c r="I36" i="3"/>
  <c r="H36" i="3"/>
  <c r="J27" i="3"/>
  <c r="C27" i="3"/>
  <c r="F27" i="3" s="1"/>
  <c r="I25" i="3"/>
  <c r="H25" i="3"/>
  <c r="I45" i="3"/>
  <c r="H45" i="3"/>
  <c r="D37" i="3"/>
  <c r="F49" i="3"/>
  <c r="G49" i="3"/>
  <c r="B16" i="3"/>
  <c r="K16" i="3" s="1"/>
  <c r="K27" i="3"/>
  <c r="C48" i="3"/>
  <c r="F48" i="3" s="1"/>
  <c r="D15" i="3"/>
  <c r="C38" i="3"/>
  <c r="F38" i="3" s="1"/>
  <c r="I5" i="3" l="1"/>
  <c r="H46" i="3"/>
  <c r="E47" i="3"/>
  <c r="I47" i="3" s="1"/>
  <c r="D38" i="3"/>
  <c r="G38" i="3" s="1"/>
  <c r="B8" i="3"/>
  <c r="K8" i="3" s="1"/>
  <c r="B9" i="3" s="1"/>
  <c r="E26" i="3"/>
  <c r="I26" i="3" s="1"/>
  <c r="D6" i="3"/>
  <c r="G6" i="3" s="1"/>
  <c r="C7" i="3"/>
  <c r="F7" i="3" s="1"/>
  <c r="J7" i="3"/>
  <c r="H58" i="3"/>
  <c r="I58" i="3"/>
  <c r="B28" i="3"/>
  <c r="B17" i="3"/>
  <c r="G15" i="3"/>
  <c r="E15" i="3"/>
  <c r="C16" i="3"/>
  <c r="F16" i="3" s="1"/>
  <c r="J16" i="3"/>
  <c r="D27" i="3"/>
  <c r="G27" i="3" s="1"/>
  <c r="D48" i="3"/>
  <c r="G48" i="3" s="1"/>
  <c r="G37" i="3"/>
  <c r="E37" i="3"/>
  <c r="E38" i="3" l="1"/>
  <c r="H38" i="3" s="1"/>
  <c r="D7" i="3"/>
  <c r="G7" i="3" s="1"/>
  <c r="H47" i="3"/>
  <c r="G9" i="3"/>
  <c r="F9" i="3"/>
  <c r="C8" i="3"/>
  <c r="D8" i="3" s="1"/>
  <c r="G8" i="3" s="1"/>
  <c r="H26" i="3"/>
  <c r="E6" i="3"/>
  <c r="A60" i="3"/>
  <c r="E48" i="3"/>
  <c r="I48" i="3" s="1"/>
  <c r="J17" i="3"/>
  <c r="C17" i="3"/>
  <c r="F17" i="3" s="1"/>
  <c r="C28" i="3"/>
  <c r="F28" i="3" s="1"/>
  <c r="H15" i="3"/>
  <c r="I15" i="3"/>
  <c r="K28" i="3"/>
  <c r="B29" i="3" s="1"/>
  <c r="E27" i="3"/>
  <c r="I37" i="3"/>
  <c r="H37" i="3"/>
  <c r="D16" i="3"/>
  <c r="K17" i="3"/>
  <c r="H48" i="3" l="1"/>
  <c r="A50" i="3" s="1"/>
  <c r="I38" i="3"/>
  <c r="A40" i="3" s="1"/>
  <c r="E7" i="3"/>
  <c r="I7" i="3" s="1"/>
  <c r="I6" i="3"/>
  <c r="H6" i="3"/>
  <c r="F8" i="3"/>
  <c r="E8" i="3"/>
  <c r="B18" i="3"/>
  <c r="F29" i="3"/>
  <c r="G29" i="3"/>
  <c r="D28" i="3"/>
  <c r="D17" i="3"/>
  <c r="G17" i="3" s="1"/>
  <c r="G16" i="3"/>
  <c r="E16" i="3"/>
  <c r="H27" i="3"/>
  <c r="I27" i="3"/>
  <c r="H7" i="3" l="1"/>
  <c r="I8" i="3"/>
  <c r="H8" i="3"/>
  <c r="E17" i="3"/>
  <c r="I17" i="3" s="1"/>
  <c r="C18" i="3"/>
  <c r="F18" i="3" s="1"/>
  <c r="G28" i="3"/>
  <c r="E28" i="3"/>
  <c r="K18" i="3"/>
  <c r="B19" i="3" s="1"/>
  <c r="H16" i="3"/>
  <c r="I16" i="3"/>
  <c r="A10" i="3" l="1"/>
  <c r="H17" i="3"/>
  <c r="D18" i="3"/>
  <c r="G18" i="3" s="1"/>
  <c r="F19" i="3"/>
  <c r="G19" i="3"/>
  <c r="I28" i="3"/>
  <c r="H28" i="3"/>
  <c r="E18" i="3"/>
  <c r="I18" i="3" l="1"/>
  <c r="H18" i="3"/>
  <c r="A30" i="3"/>
  <c r="A20" i="3" l="1"/>
</calcChain>
</file>

<file path=xl/sharedStrings.xml><?xml version="1.0" encoding="utf-8"?>
<sst xmlns="http://schemas.openxmlformats.org/spreadsheetml/2006/main" count="181" uniqueCount="136">
  <si>
    <t>UBICACIÓN:</t>
  </si>
  <si>
    <t>OBRA:</t>
  </si>
  <si>
    <t>MES INICIO = "_____"</t>
  </si>
  <si>
    <t>ITEMS</t>
  </si>
  <si>
    <t>DESCRIPCION</t>
  </si>
  <si>
    <t xml:space="preserve">MES 1 </t>
  </si>
  <si>
    <t>MES 2</t>
  </si>
  <si>
    <t>MES 3</t>
  </si>
  <si>
    <t>MES 4</t>
  </si>
  <si>
    <t>MES 5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</si>
  <si>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</si>
  <si>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</si>
  <si>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</si>
  <si>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</si>
  <si>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</si>
  <si>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</si>
  <si>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</si>
  <si>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</si>
  <si>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1</t>
  </si>
  <si>
    <t>TAREAS PRELIMINARES</t>
  </si>
  <si>
    <t>DEMOLICION Y RETIROS</t>
  </si>
  <si>
    <t>MES 1</t>
  </si>
  <si>
    <t>MONTO</t>
  </si>
  <si>
    <t>VALIDA HASTA 999.999.999.999,99</t>
  </si>
  <si>
    <t>RESTO</t>
  </si>
  <si>
    <t>Base de datos</t>
  </si>
  <si>
    <t xml:space="preserve">UNO </t>
  </si>
  <si>
    <t>Millares de millón</t>
  </si>
  <si>
    <t xml:space="preserve">DOS </t>
  </si>
  <si>
    <t>Millones</t>
  </si>
  <si>
    <t xml:space="preserve">TRES </t>
  </si>
  <si>
    <t>Millares</t>
  </si>
  <si>
    <t xml:space="preserve">CUATRO </t>
  </si>
  <si>
    <t>Cent., dec. y uniddes</t>
  </si>
  <si>
    <t xml:space="preserve">CINCO </t>
  </si>
  <si>
    <t>centavos</t>
  </si>
  <si>
    <t xml:space="preserve">SEIS </t>
  </si>
  <si>
    <t xml:space="preserve">SIETE </t>
  </si>
  <si>
    <t xml:space="preserve">OCHO </t>
  </si>
  <si>
    <t xml:space="preserve">NUEVE </t>
  </si>
  <si>
    <t xml:space="preserve">DIEZ </t>
  </si>
  <si>
    <t xml:space="preserve">ONCE </t>
  </si>
  <si>
    <t xml:space="preserve">DOCE </t>
  </si>
  <si>
    <t xml:space="preserve">TRECE </t>
  </si>
  <si>
    <t xml:space="preserve">CATORCE </t>
  </si>
  <si>
    <t xml:space="preserve">QUINCE </t>
  </si>
  <si>
    <t xml:space="preserve">DIECISEIS </t>
  </si>
  <si>
    <t xml:space="preserve">DICISIETE </t>
  </si>
  <si>
    <t xml:space="preserve">DIECIOCHO </t>
  </si>
  <si>
    <t xml:space="preserve">DIECINUEVE </t>
  </si>
  <si>
    <t xml:space="preserve">VEINTE </t>
  </si>
  <si>
    <t xml:space="preserve">TREINTA </t>
  </si>
  <si>
    <t xml:space="preserve">CUARENTA </t>
  </si>
  <si>
    <t xml:space="preserve">CINCUENTA </t>
  </si>
  <si>
    <t xml:space="preserve">SESENTA </t>
  </si>
  <si>
    <t xml:space="preserve">SETENTA </t>
  </si>
  <si>
    <t xml:space="preserve">OCHENTA </t>
  </si>
  <si>
    <t xml:space="preserve">NOVENTA </t>
  </si>
  <si>
    <t xml:space="preserve">CIENTO 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</si>
  <si>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</si>
  <si>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</si>
  <si>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</si>
  <si>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</si>
  <si>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</si>
  <si>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</si>
  <si>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</si>
  <si>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</si>
  <si>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MES 6</t>
  </si>
  <si>
    <t>ESTRUCTURAS</t>
  </si>
  <si>
    <t>CIELORRASO</t>
  </si>
  <si>
    <r>
      <t xml:space="preserve">FECHA DE INICIO: </t>
    </r>
    <r>
      <rPr>
        <sz val="12"/>
        <color theme="1"/>
        <rFont val="Calibri"/>
        <family val="2"/>
        <scheme val="minor"/>
      </rPr>
      <t>XX/XX/2025</t>
    </r>
  </si>
  <si>
    <t>INCIDENCIA</t>
  </si>
  <si>
    <t>ALBAÑILERÍA Y AFINES</t>
  </si>
  <si>
    <t>PINTURA</t>
  </si>
  <si>
    <t>LIMPIEZA DE OBRA</t>
  </si>
  <si>
    <t>SOLADOS Y GUARDA</t>
  </si>
  <si>
    <t>CUBIERTA METÁLICA</t>
  </si>
  <si>
    <t>CARPINTERÍAS</t>
  </si>
  <si>
    <t>INSTALACIÓN TERMOMECÁNICA</t>
  </si>
  <si>
    <t>EQUIPO DE OBRA</t>
  </si>
  <si>
    <t>% TOTAL DE OBRA:</t>
  </si>
  <si>
    <t>Completar celdas con porcentajes de incidencia)</t>
  </si>
  <si>
    <t xml:space="preserve">ACLARACIONES: </t>
  </si>
  <si>
    <t>Los valores de la presente planilla son a modo de ejemplo.</t>
  </si>
  <si>
    <t>HERRERÍA</t>
  </si>
  <si>
    <t>MES 7</t>
  </si>
  <si>
    <t>SEM 9</t>
  </si>
  <si>
    <t>SEM 10</t>
  </si>
  <si>
    <t>SEM 11</t>
  </si>
  <si>
    <t>SEM 12</t>
  </si>
  <si>
    <t>SEM 13</t>
  </si>
  <si>
    <t>SEM 14</t>
  </si>
  <si>
    <t>SEM 15</t>
  </si>
  <si>
    <t>SEM 16</t>
  </si>
  <si>
    <t>SEM 17</t>
  </si>
  <si>
    <t>SEM 18</t>
  </si>
  <si>
    <t>SEM 19</t>
  </si>
  <si>
    <t>SEM 20</t>
  </si>
  <si>
    <t>SEM 21</t>
  </si>
  <si>
    <t>SEM 22</t>
  </si>
  <si>
    <t>SEM 23</t>
  </si>
  <si>
    <t>SEM 24</t>
  </si>
  <si>
    <t>SEM 25</t>
  </si>
  <si>
    <t>SEM 26</t>
  </si>
  <si>
    <t>SEM 27</t>
  </si>
  <si>
    <t>SEM 28</t>
  </si>
  <si>
    <t xml:space="preserve">% </t>
  </si>
  <si>
    <t>TOTAL RUBROS</t>
  </si>
  <si>
    <t>MES 8</t>
  </si>
  <si>
    <t>MES 9</t>
  </si>
  <si>
    <t>MES 10</t>
  </si>
  <si>
    <t>MES 11</t>
  </si>
  <si>
    <t>SEM 29</t>
  </si>
  <si>
    <t>SEM 30</t>
  </si>
  <si>
    <t>SEM 31</t>
  </si>
  <si>
    <t>SEM 32</t>
  </si>
  <si>
    <t>SEM 33</t>
  </si>
  <si>
    <t>SEM 34</t>
  </si>
  <si>
    <t>SEM 35</t>
  </si>
  <si>
    <t>SEM 36</t>
  </si>
  <si>
    <t>SEM 37</t>
  </si>
  <si>
    <t>SEM 38</t>
  </si>
  <si>
    <t>SEM 39</t>
  </si>
  <si>
    <t>SEM 40</t>
  </si>
  <si>
    <t>SEM 41</t>
  </si>
  <si>
    <t>SEM 42</t>
  </si>
  <si>
    <t>SEM 43</t>
  </si>
  <si>
    <t>SEM 44</t>
  </si>
  <si>
    <t>MES 12</t>
  </si>
  <si>
    <t>SEM 45</t>
  </si>
  <si>
    <t>SEM 46</t>
  </si>
  <si>
    <t>SEM 47</t>
  </si>
  <si>
    <t>SEM 48</t>
  </si>
  <si>
    <t>OACI - AEROPUERTO …..</t>
  </si>
  <si>
    <t>XXX</t>
  </si>
  <si>
    <r>
      <t xml:space="preserve">PLAN DE TRABAJO
</t>
    </r>
    <r>
      <rPr>
        <b/>
        <sz val="14"/>
        <color theme="1"/>
        <rFont val="Calibri"/>
        <family val="2"/>
        <scheme val="minor"/>
      </rPr>
      <t>Completar % de incidencia y avance estimado semanal con sombreado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</si>
</sst>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0.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124">
    <xf numFmtId="0" fontId="0" fillId="0" borderId="0" xfId="0"/>
    <xf numFmtId="0" fontId="20" fillId="0" borderId="20" xfId="4" applyFont="1" applyBorder="1" applyAlignment="1">
      <alignment horizontal="center"/>
    </xf>
    <xf numFmtId="0" fontId="20" fillId="0" borderId="21" xfId="4" applyFont="1" applyBorder="1" applyAlignment="1">
      <alignment horizontal="centerContinuous"/>
    </xf>
    <xf numFmtId="0" fontId="3" fillId="0" borderId="12" xfId="4" applyBorder="1" applyAlignment="1">
      <alignment horizontal="centerContinuous"/>
    </xf>
    <xf numFmtId="0" fontId="3" fillId="0" borderId="14" xfId="4" applyBorder="1" applyAlignment="1">
      <alignment horizontal="centerContinuous"/>
    </xf>
    <xf numFmtId="4" fontId="20" fillId="0" borderId="20" xfId="4" applyNumberFormat="1" applyFont="1" applyBorder="1" applyAlignment="1">
      <alignment horizontal="center"/>
    </xf>
    <xf numFmtId="0" fontId="21" fillId="0" borderId="17" xfId="4" applyFont="1" applyBorder="1" applyAlignment="1">
      <alignment horizontal="centerContinuous"/>
    </xf>
    <xf numFmtId="4" fontId="22" fillId="4" borderId="22" xfId="4" applyNumberFormat="1" applyFont="1" applyFill="1" applyBorder="1"/>
    <xf numFmtId="2" fontId="3" fillId="0" borderId="23" xfId="4" applyNumberFormat="1" applyBorder="1"/>
    <xf numFmtId="2" fontId="3" fillId="0" borderId="13" xfId="4" applyNumberFormat="1" applyBorder="1"/>
    <xf numFmtId="0" fontId="3" fillId="0" borderId="13" xfId="4" applyBorder="1" applyAlignment="1">
      <alignment horizontal="center"/>
    </xf>
    <xf numFmtId="0" fontId="3" fillId="0" borderId="24" xfId="4" applyBorder="1" applyAlignment="1">
      <alignment horizontal="center"/>
    </xf>
    <xf numFmtId="4" fontId="3" fillId="0" borderId="22" xfId="4" applyNumberFormat="1" applyBorder="1"/>
    <xf numFmtId="0" fontId="23" fillId="0" borderId="20" xfId="4" applyFont="1" applyBorder="1"/>
    <xf numFmtId="0" fontId="23" fillId="0" borderId="21" xfId="4" applyFont="1" applyBorder="1"/>
    <xf numFmtId="1" fontId="23" fillId="0" borderId="12" xfId="4" applyNumberFormat="1" applyFont="1" applyBorder="1"/>
    <xf numFmtId="0" fontId="23" fillId="0" borderId="12" xfId="4" applyFont="1" applyBorder="1" applyAlignment="1">
      <alignment horizontal="center"/>
    </xf>
    <xf numFmtId="0" fontId="23" fillId="0" borderId="14" xfId="4" applyFont="1" applyBorder="1" applyAlignment="1">
      <alignment horizontal="center"/>
    </xf>
    <xf numFmtId="4" fontId="23" fillId="0" borderId="20" xfId="4" applyNumberFormat="1" applyFont="1" applyBorder="1"/>
    <xf numFmtId="0" fontId="23" fillId="0" borderId="25" xfId="4" applyFont="1" applyBorder="1" applyAlignment="1">
      <alignment horizontal="center"/>
    </xf>
    <xf numFmtId="0" fontId="23" fillId="0" borderId="25" xfId="4" applyFont="1" applyBorder="1"/>
    <xf numFmtId="1" fontId="23" fillId="0" borderId="26" xfId="4" applyNumberFormat="1" applyFont="1" applyBorder="1"/>
    <xf numFmtId="1" fontId="23" fillId="0" borderId="0" xfId="4" applyNumberFormat="1" applyFont="1"/>
    <xf numFmtId="0" fontId="23" fillId="0" borderId="0" xfId="4" applyFont="1" applyAlignment="1">
      <alignment horizontal="center"/>
    </xf>
    <xf numFmtId="0" fontId="23" fillId="0" borderId="15" xfId="4" applyFont="1" applyBorder="1" applyAlignment="1">
      <alignment horizontal="center"/>
    </xf>
    <xf numFmtId="4" fontId="23" fillId="0" borderId="25" xfId="4" applyNumberFormat="1" applyFont="1" applyBorder="1"/>
    <xf numFmtId="0" fontId="23" fillId="0" borderId="22" xfId="4" applyFont="1" applyBorder="1"/>
    <xf numFmtId="0" fontId="23" fillId="0" borderId="23" xfId="4" applyFont="1" applyBorder="1" applyAlignment="1">
      <alignment horizontal="right"/>
    </xf>
    <xf numFmtId="0" fontId="23" fillId="0" borderId="13" xfId="4" applyFont="1" applyBorder="1"/>
    <xf numFmtId="0" fontId="23" fillId="0" borderId="13" xfId="4" applyFont="1" applyBorder="1" applyAlignment="1">
      <alignment horizontal="center"/>
    </xf>
    <xf numFmtId="0" fontId="23" fillId="0" borderId="13" xfId="4" applyFont="1" applyBorder="1" applyAlignment="1">
      <alignment horizontal="left"/>
    </xf>
    <xf numFmtId="0" fontId="23" fillId="0" borderId="24" xfId="4" applyFont="1" applyBorder="1" applyAlignment="1">
      <alignment horizontal="center"/>
    </xf>
    <xf numFmtId="4" fontId="23" fillId="0" borderId="22" xfId="4" applyNumberFormat="1" applyFont="1" applyBorder="1"/>
    <xf numFmtId="0" fontId="24" fillId="0" borderId="19" xfId="4" applyFont="1" applyBorder="1"/>
    <xf numFmtId="0" fontId="23" fillId="0" borderId="16" xfId="4" applyFont="1" applyBorder="1"/>
    <xf numFmtId="0" fontId="23" fillId="0" borderId="16" xfId="4" applyFont="1" applyBorder="1" applyAlignment="1">
      <alignment horizontal="center"/>
    </xf>
    <xf numFmtId="4" fontId="23" fillId="0" borderId="17" xfId="4" applyNumberFormat="1" applyFont="1" applyBorder="1"/>
    <xf numFmtId="0" fontId="23" fillId="0" borderId="0" xfId="4" applyFont="1"/>
    <xf numFmtId="4" fontId="23" fillId="0" borderId="0" xfId="4" applyNumberFormat="1" applyFont="1"/>
    <xf numFmtId="0" fontId="3" fillId="0" borderId="0" xfId="4"/>
    <xf numFmtId="0" fontId="23" fillId="0" borderId="22" xfId="4" applyFont="1" applyBorder="1" applyAlignment="1">
      <alignment horizontal="center"/>
    </xf>
    <xf numFmtId="4" fontId="23" fillId="0" borderId="15" xfId="4" applyNumberFormat="1" applyFont="1" applyBorder="1"/>
    <xf numFmtId="0" fontId="25" fillId="0" borderId="16" xfId="0" applyFont="1" applyBorder="1"/>
    <xf numFmtId="0" fontId="25" fillId="0" borderId="17" xfId="0" applyFont="1" applyBorder="1"/>
    <xf numFmtId="0" fontId="21" fillId="0" borderId="16" xfId="4" applyFont="1" applyBorder="1" applyAlignment="1">
      <alignment horizontal="centerContinuous"/>
    </xf>
    <xf numFmtId="0" fontId="25" fillId="0" borderId="0" xfId="0" applyFont="1"/>
    <xf numFmtId="4" fontId="20" fillId="0" borderId="0" xfId="4" applyNumberFormat="1" applyFont="1" applyAlignment="1">
      <alignment horizontal="center"/>
    </xf>
    <xf numFmtId="4" fontId="3" fillId="0" borderId="0" xfId="4" applyNumberFormat="1"/>
    <xf numFmtId="0" fontId="25" fillId="0" borderId="15" xfId="0" applyFont="1" applyBorder="1"/>
    <xf numFmtId="4" fontId="20" fillId="0" borderId="15" xfId="4" applyNumberFormat="1" applyFont="1" applyBorder="1" applyAlignment="1">
      <alignment horizontal="center"/>
    </xf>
    <xf numFmtId="4" fontId="3" fillId="0" borderId="15" xfId="4" applyNumberFormat="1" applyBorder="1"/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" fontId="16" fillId="3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/>
      <protection hidden="1"/>
    </xf>
    <xf numFmtId="10" fontId="19" fillId="0" borderId="0" xfId="0" applyNumberFormat="1" applyFont="1" applyAlignment="1" applyProtection="1">
      <alignment horizontal="center" vertical="center"/>
      <protection hidden="1"/>
    </xf>
    <xf numFmtId="10" fontId="19" fillId="0" borderId="0" xfId="3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9" fontId="5" fillId="0" borderId="27" xfId="0" applyNumberFormat="1" applyFont="1" applyBorder="1" applyAlignment="1" applyProtection="1">
      <alignment vertical="center"/>
      <protection locked="0"/>
    </xf>
    <xf numFmtId="9" fontId="5" fillId="0" borderId="28" xfId="0" applyNumberFormat="1" applyFont="1" applyBorder="1" applyAlignment="1" applyProtection="1">
      <alignment vertical="center"/>
      <protection locked="0"/>
    </xf>
    <xf numFmtId="9" fontId="5" fillId="0" borderId="29" xfId="0" applyNumberFormat="1" applyFont="1" applyBorder="1" applyAlignment="1" applyProtection="1">
      <alignment vertical="center"/>
      <protection locked="0"/>
    </xf>
    <xf numFmtId="9" fontId="5" fillId="0" borderId="12" xfId="0" applyNumberFormat="1" applyFont="1" applyBorder="1" applyAlignment="1" applyProtection="1">
      <alignment vertical="center"/>
      <protection locked="0"/>
    </xf>
    <xf numFmtId="9" fontId="5" fillId="0" borderId="11" xfId="3" applyFont="1" applyFill="1" applyBorder="1" applyAlignment="1" applyProtection="1">
      <alignment horizontal="center" vertical="center"/>
      <protection locked="0"/>
    </xf>
    <xf numFmtId="9" fontId="5" fillId="0" borderId="29" xfId="3" applyFont="1" applyFill="1" applyBorder="1" applyAlignment="1" applyProtection="1">
      <alignment vertical="center"/>
      <protection locked="0"/>
    </xf>
    <xf numFmtId="9" fontId="5" fillId="0" borderId="27" xfId="3" applyFont="1" applyFill="1" applyBorder="1" applyAlignment="1" applyProtection="1">
      <alignment vertical="center"/>
      <protection locked="0"/>
    </xf>
    <xf numFmtId="9" fontId="5" fillId="0" borderId="28" xfId="3" applyFont="1" applyFill="1" applyBorder="1" applyAlignment="1" applyProtection="1">
      <alignment vertical="center"/>
      <protection locked="0"/>
    </xf>
    <xf numFmtId="9" fontId="5" fillId="0" borderId="12" xfId="3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hidden="1"/>
    </xf>
    <xf numFmtId="164" fontId="12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9" fontId="14" fillId="2" borderId="2" xfId="3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9" fontId="5" fillId="0" borderId="29" xfId="0" applyNumberFormat="1" applyFont="1" applyBorder="1" applyAlignment="1" applyProtection="1">
      <alignment horizontal="center" vertical="center"/>
      <protection locked="0"/>
    </xf>
    <xf numFmtId="9" fontId="5" fillId="0" borderId="30" xfId="3" applyFont="1" applyFill="1" applyBorder="1" applyAlignment="1" applyProtection="1">
      <alignment vertical="center"/>
      <protection locked="0"/>
    </xf>
    <xf numFmtId="10" fontId="9" fillId="5" borderId="2" xfId="3" applyNumberFormat="1" applyFont="1" applyFill="1" applyBorder="1" applyAlignment="1" applyProtection="1">
      <alignment horizontal="center" vertical="center"/>
      <protection locked="0"/>
    </xf>
    <xf numFmtId="9" fontId="5" fillId="5" borderId="12" xfId="0" applyNumberFormat="1" applyFont="1" applyFill="1" applyBorder="1" applyAlignment="1" applyProtection="1">
      <alignment horizontal="center" vertical="center"/>
      <protection locked="0"/>
    </xf>
    <xf numFmtId="9" fontId="5" fillId="5" borderId="11" xfId="3" applyFont="1" applyFill="1" applyBorder="1" applyAlignment="1" applyProtection="1">
      <alignment horizontal="center" vertical="center"/>
      <protection locked="0"/>
    </xf>
    <xf numFmtId="9" fontId="5" fillId="5" borderId="12" xfId="3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10" fontId="5" fillId="5" borderId="1" xfId="3" applyNumberFormat="1" applyFont="1" applyFill="1" applyBorder="1" applyAlignment="1" applyProtection="1">
      <alignment horizontal="center" vertical="center"/>
      <protection locked="0"/>
    </xf>
    <xf numFmtId="10" fontId="5" fillId="5" borderId="7" xfId="3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0" fontId="19" fillId="0" borderId="0" xfId="3" applyNumberFormat="1" applyFont="1" applyBorder="1" applyAlignment="1" applyProtection="1">
      <alignment horizontal="center" vertical="center"/>
      <protection hidden="1"/>
    </xf>
    <xf numFmtId="0" fontId="26" fillId="2" borderId="9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right" vertical="center" wrapText="1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>
      <alignment horizontal="right" vertical="center"/>
    </xf>
    <xf numFmtId="0" fontId="13" fillId="2" borderId="7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9" fillId="3" borderId="7" xfId="0" applyFont="1" applyFill="1" applyBorder="1" applyAlignment="1" applyProtection="1">
      <alignment horizontal="center" vertical="center"/>
      <protection hidden="1"/>
    </xf>
    <xf numFmtId="9" fontId="15" fillId="2" borderId="3" xfId="3" applyFont="1" applyFill="1" applyBorder="1" applyAlignment="1">
      <alignment horizontal="center" vertical="center"/>
    </xf>
    <xf numFmtId="9" fontId="15" fillId="2" borderId="4" xfId="3" applyFont="1" applyFill="1" applyBorder="1" applyAlignment="1">
      <alignment horizontal="center" vertical="center"/>
    </xf>
    <xf numFmtId="9" fontId="15" fillId="2" borderId="5" xfId="3" applyFont="1" applyFill="1" applyBorder="1" applyAlignment="1">
      <alignment horizontal="center" vertical="center"/>
    </xf>
    <xf numFmtId="10" fontId="19" fillId="0" borderId="0" xfId="3" applyNumberFormat="1" applyFont="1" applyBorder="1" applyAlignment="1" applyProtection="1">
      <alignment horizontal="center" vertical="center"/>
      <protection hidden="1"/>
    </xf>
    <xf numFmtId="10" fontId="0" fillId="0" borderId="0" xfId="0" applyNumberFormat="1" applyFont="1" applyAlignment="1" applyProtection="1">
      <alignment horizontal="left" vertical="center" wrapText="1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9" fontId="5" fillId="3" borderId="3" xfId="3" applyFont="1" applyFill="1" applyBorder="1" applyAlignment="1">
      <alignment horizontal="center" vertical="center"/>
    </xf>
    <xf numFmtId="9" fontId="5" fillId="3" borderId="4" xfId="3" applyFont="1" applyFill="1" applyBorder="1" applyAlignment="1">
      <alignment horizontal="center" vertical="center"/>
    </xf>
    <xf numFmtId="9" fontId="5" fillId="3" borderId="5" xfId="3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25" fillId="0" borderId="19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1" fontId="16" fillId="3" borderId="31" xfId="0" applyNumberFormat="1" applyFont="1" applyFill="1" applyBorder="1" applyAlignment="1" applyProtection="1">
      <alignment horizontal="center" vertical="center"/>
      <protection hidden="1"/>
    </xf>
    <xf numFmtId="9" fontId="5" fillId="0" borderId="11" xfId="0" applyNumberFormat="1" applyFont="1" applyBorder="1" applyAlignment="1" applyProtection="1">
      <alignment vertical="center"/>
      <protection locked="0"/>
    </xf>
    <xf numFmtId="9" fontId="5" fillId="0" borderId="11" xfId="3" applyFont="1" applyFill="1" applyBorder="1" applyAlignment="1" applyProtection="1">
      <alignment vertical="center"/>
      <protection locked="0"/>
    </xf>
    <xf numFmtId="9" fontId="5" fillId="0" borderId="32" xfId="0" applyNumberFormat="1" applyFont="1" applyBorder="1" applyAlignment="1" applyProtection="1">
      <alignment vertical="center"/>
      <protection locked="0"/>
    </xf>
    <xf numFmtId="9" fontId="5" fillId="0" borderId="32" xfId="3" applyFont="1" applyFill="1" applyBorder="1" applyAlignment="1" applyProtection="1">
      <alignment vertical="center"/>
      <protection locked="0"/>
    </xf>
  </cellXfs>
  <cellStyles count="7">
    <cellStyle name="Currency 2" xfId="6"/>
    <cellStyle name="Normal" xfId="0" builtinId="0"/>
    <cellStyle name="Normal 3" xfId="5"/>
    <cellStyle name="Normal 5 3" xfId="2"/>
    <cellStyle name="Normal 7" xfId="1"/>
    <cellStyle name="Normal_Val. núm en letras" xfId="4"/>
    <cellStyle name="Porcentaje" xfId="3" builtinId="5"/>
  </cellStyles>
  <dxfs count="358"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 val="0"/>
        <i val="0"/>
        <color rgb="FFC00000"/>
      </font>
    </dxf>
    <dxf>
      <font>
        <color rgb="FF00B05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CDCD"/>
      <color rgb="FFFECACA"/>
      <color rgb="FFFD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629477</xdr:colOff>
      <xdr:row>0</xdr:row>
      <xdr:rowOff>77305</xdr:rowOff>
    </xdr:from>
    <xdr:to>
      <xdr:col>8</xdr:col>
      <xdr:colOff>463825</xdr:colOff>
      <xdr:row>0</xdr:row>
      <xdr:rowOff>1155939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39F9CF-705C-D948-2B65-F74BE38E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9303" y="77305"/>
          <a:ext cx="6659218" cy="1078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25"/>
  <sheetViews>
    <sheetView showGridLines="0" tabSelected="1" zoomScale="69" zoomScaleNormal="69" zoomScaleSheetLayoutView="100" workbookViewId="0">
      <selection activeCell="D4" sqref="D4:K4"/>
    </sheetView>
  </sheetViews>
  <sheetFormatPr baseColWidth="10" defaultColWidth="11.5546875" defaultRowHeight="15.6" x14ac:dyDescent="0.3"/>
  <cols>
    <col min="1" max="1" width="8.5546875" style="54" customWidth="1"/>
    <col min="2" max="2" width="31.5546875" style="54" customWidth="1"/>
    <col min="3" max="3" width="30.21875" style="54" customWidth="1"/>
    <col min="4" max="11" width="13.77734375" style="51" customWidth="1"/>
    <col min="12" max="30" width="13.77734375" style="75" customWidth="1"/>
    <col min="31" max="31" width="13.6640625" style="75" customWidth="1"/>
    <col min="32" max="34" width="13.77734375" style="75" customWidth="1"/>
    <col min="35" max="35" width="13.6640625" style="75" customWidth="1"/>
    <col min="36" max="38" width="13.77734375" style="75" customWidth="1"/>
    <col min="39" max="39" width="13.6640625" style="75" customWidth="1"/>
    <col min="40" max="42" width="13.77734375" style="75" customWidth="1"/>
    <col min="43" max="43" width="13.6640625" style="75" customWidth="1"/>
    <col min="44" max="46" width="13.77734375" style="75" customWidth="1"/>
    <col min="47" max="47" width="13.6640625" style="75" customWidth="1"/>
    <col min="48" max="50" width="13.77734375" style="75" customWidth="1"/>
    <col min="51" max="51" width="13.6640625" style="75" customWidth="1"/>
    <col min="52" max="16384" width="11.5546875" style="52"/>
  </cols>
  <sheetData>
    <row r="1" spans="1:51" ht="108.6" customHeight="1" x14ac:dyDescent="0.3">
      <c r="D1" s="75"/>
      <c r="E1" s="75"/>
      <c r="F1" s="75"/>
      <c r="G1" s="75"/>
      <c r="H1" s="75"/>
      <c r="I1" s="75"/>
      <c r="J1" s="75"/>
      <c r="K1" s="75"/>
    </row>
    <row r="2" spans="1:51" ht="12" customHeight="1" x14ac:dyDescent="0.3">
      <c r="A2" s="107" t="s">
        <v>0</v>
      </c>
      <c r="B2" s="107"/>
      <c r="C2" s="109" t="s">
        <v>133</v>
      </c>
      <c r="D2" s="109"/>
      <c r="E2" s="109"/>
      <c r="F2" s="109"/>
      <c r="G2" s="109"/>
      <c r="H2" s="109"/>
      <c r="I2" s="109"/>
      <c r="J2" s="109"/>
      <c r="K2" s="109"/>
      <c r="L2" s="73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</row>
    <row r="3" spans="1:51" ht="12" customHeight="1" x14ac:dyDescent="0.3">
      <c r="A3" s="108" t="s">
        <v>1</v>
      </c>
      <c r="B3" s="108"/>
      <c r="C3" s="110" t="s">
        <v>134</v>
      </c>
      <c r="D3" s="110"/>
      <c r="E3" s="110"/>
      <c r="F3" s="110"/>
      <c r="G3" s="110"/>
      <c r="H3" s="110"/>
      <c r="I3" s="110"/>
      <c r="J3" s="110"/>
      <c r="K3" s="110"/>
      <c r="L3" s="73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52.95" customHeight="1" x14ac:dyDescent="0.3">
      <c r="A4" s="53"/>
      <c r="B4" s="62" t="s">
        <v>70</v>
      </c>
      <c r="C4" s="62" t="s">
        <v>2</v>
      </c>
      <c r="D4" s="93" t="s">
        <v>135</v>
      </c>
      <c r="E4" s="94"/>
      <c r="F4" s="94"/>
      <c r="G4" s="94"/>
      <c r="H4" s="94"/>
      <c r="I4" s="94"/>
      <c r="J4" s="94"/>
      <c r="K4" s="94"/>
      <c r="L4" s="73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</row>
    <row r="5" spans="1:51" ht="9" customHeight="1" thickBot="1" x14ac:dyDescent="0.75">
      <c r="A5" s="53"/>
      <c r="B5" s="53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</row>
    <row r="6" spans="1:51" s="56" customFormat="1" ht="20.55" customHeight="1" x14ac:dyDescent="0.3">
      <c r="A6" s="114" t="s">
        <v>3</v>
      </c>
      <c r="B6" s="98" t="s">
        <v>4</v>
      </c>
      <c r="C6" s="77" t="s">
        <v>71</v>
      </c>
      <c r="D6" s="100" t="s">
        <v>5</v>
      </c>
      <c r="E6" s="100"/>
      <c r="F6" s="100"/>
      <c r="G6" s="100"/>
      <c r="H6" s="100" t="s">
        <v>6</v>
      </c>
      <c r="I6" s="100"/>
      <c r="J6" s="100"/>
      <c r="K6" s="100"/>
      <c r="L6" s="100" t="s">
        <v>7</v>
      </c>
      <c r="M6" s="100"/>
      <c r="N6" s="100"/>
      <c r="O6" s="100"/>
      <c r="P6" s="100" t="s">
        <v>8</v>
      </c>
      <c r="Q6" s="100"/>
      <c r="R6" s="100"/>
      <c r="S6" s="100"/>
      <c r="T6" s="100" t="s">
        <v>9</v>
      </c>
      <c r="U6" s="100"/>
      <c r="V6" s="100"/>
      <c r="W6" s="100"/>
      <c r="X6" s="100" t="s">
        <v>67</v>
      </c>
      <c r="Y6" s="100"/>
      <c r="Z6" s="100"/>
      <c r="AA6" s="100"/>
      <c r="AB6" s="100" t="s">
        <v>85</v>
      </c>
      <c r="AC6" s="100"/>
      <c r="AD6" s="100"/>
      <c r="AE6" s="100"/>
      <c r="AF6" s="100" t="s">
        <v>108</v>
      </c>
      <c r="AG6" s="100"/>
      <c r="AH6" s="100"/>
      <c r="AI6" s="100"/>
      <c r="AJ6" s="100" t="s">
        <v>109</v>
      </c>
      <c r="AK6" s="100"/>
      <c r="AL6" s="100"/>
      <c r="AM6" s="100"/>
      <c r="AN6" s="100" t="s">
        <v>110</v>
      </c>
      <c r="AO6" s="100"/>
      <c r="AP6" s="100"/>
      <c r="AQ6" s="100"/>
      <c r="AR6" s="100" t="s">
        <v>111</v>
      </c>
      <c r="AS6" s="100"/>
      <c r="AT6" s="100"/>
      <c r="AU6" s="100"/>
      <c r="AV6" s="100" t="s">
        <v>128</v>
      </c>
      <c r="AW6" s="100"/>
      <c r="AX6" s="100"/>
      <c r="AY6" s="100"/>
    </row>
    <row r="7" spans="1:51" s="56" customFormat="1" ht="33.450000000000003" customHeight="1" thickBot="1" x14ac:dyDescent="0.35">
      <c r="A7" s="115"/>
      <c r="B7" s="99"/>
      <c r="C7" s="91" t="s">
        <v>81</v>
      </c>
      <c r="D7" s="57" t="s">
        <v>10</v>
      </c>
      <c r="E7" s="57" t="s">
        <v>11</v>
      </c>
      <c r="F7" s="57" t="s">
        <v>12</v>
      </c>
      <c r="G7" s="57" t="s">
        <v>13</v>
      </c>
      <c r="H7" s="57" t="s">
        <v>14</v>
      </c>
      <c r="I7" s="57" t="s">
        <v>15</v>
      </c>
      <c r="J7" s="57" t="s">
        <v>16</v>
      </c>
      <c r="K7" s="57" t="s">
        <v>17</v>
      </c>
      <c r="L7" s="57" t="s">
        <v>86</v>
      </c>
      <c r="M7" s="57" t="s">
        <v>87</v>
      </c>
      <c r="N7" s="57" t="s">
        <v>88</v>
      </c>
      <c r="O7" s="57" t="s">
        <v>89</v>
      </c>
      <c r="P7" s="57" t="s">
        <v>90</v>
      </c>
      <c r="Q7" s="57" t="s">
        <v>91</v>
      </c>
      <c r="R7" s="57" t="s">
        <v>92</v>
      </c>
      <c r="S7" s="119" t="s">
        <v>93</v>
      </c>
      <c r="T7" s="57" t="s">
        <v>94</v>
      </c>
      <c r="U7" s="57" t="s">
        <v>95</v>
      </c>
      <c r="V7" s="57" t="s">
        <v>96</v>
      </c>
      <c r="W7" s="57" t="s">
        <v>97</v>
      </c>
      <c r="X7" s="57" t="s">
        <v>98</v>
      </c>
      <c r="Y7" s="57" t="s">
        <v>99</v>
      </c>
      <c r="Z7" s="57" t="s">
        <v>100</v>
      </c>
      <c r="AA7" s="57" t="s">
        <v>101</v>
      </c>
      <c r="AB7" s="57" t="s">
        <v>102</v>
      </c>
      <c r="AC7" s="57" t="s">
        <v>103</v>
      </c>
      <c r="AD7" s="57" t="s">
        <v>104</v>
      </c>
      <c r="AE7" s="57" t="s">
        <v>105</v>
      </c>
      <c r="AF7" s="57" t="s">
        <v>112</v>
      </c>
      <c r="AG7" s="57" t="s">
        <v>113</v>
      </c>
      <c r="AH7" s="57" t="s">
        <v>114</v>
      </c>
      <c r="AI7" s="57" t="s">
        <v>115</v>
      </c>
      <c r="AJ7" s="57" t="s">
        <v>116</v>
      </c>
      <c r="AK7" s="57" t="s">
        <v>117</v>
      </c>
      <c r="AL7" s="57" t="s">
        <v>118</v>
      </c>
      <c r="AM7" s="57" t="s">
        <v>119</v>
      </c>
      <c r="AN7" s="57" t="s">
        <v>120</v>
      </c>
      <c r="AO7" s="57" t="s">
        <v>121</v>
      </c>
      <c r="AP7" s="57" t="s">
        <v>122</v>
      </c>
      <c r="AQ7" s="57" t="s">
        <v>123</v>
      </c>
      <c r="AR7" s="57" t="s">
        <v>124</v>
      </c>
      <c r="AS7" s="57" t="s">
        <v>125</v>
      </c>
      <c r="AT7" s="57" t="s">
        <v>126</v>
      </c>
      <c r="AU7" s="57" t="s">
        <v>127</v>
      </c>
      <c r="AV7" s="57" t="s">
        <v>129</v>
      </c>
      <c r="AW7" s="57" t="s">
        <v>130</v>
      </c>
      <c r="AX7" s="57" t="s">
        <v>131</v>
      </c>
      <c r="AY7" s="57" t="s">
        <v>132</v>
      </c>
    </row>
    <row r="8" spans="1:51" s="61" customFormat="1" ht="24" customHeight="1" thickBot="1" x14ac:dyDescent="0.35">
      <c r="A8" s="89" t="s">
        <v>18</v>
      </c>
      <c r="B8" s="85" t="s">
        <v>19</v>
      </c>
      <c r="C8" s="87">
        <v>7.0000000000000007E-2</v>
      </c>
      <c r="D8" s="81"/>
      <c r="E8" s="78"/>
      <c r="F8" s="64"/>
      <c r="G8" s="65"/>
      <c r="H8" s="67"/>
      <c r="I8" s="66"/>
      <c r="J8" s="64"/>
      <c r="K8" s="65"/>
      <c r="L8" s="67"/>
      <c r="M8" s="66"/>
      <c r="N8" s="64"/>
      <c r="O8" s="65"/>
      <c r="P8" s="67"/>
      <c r="Q8" s="66"/>
      <c r="R8" s="64"/>
      <c r="S8" s="67"/>
      <c r="T8" s="120"/>
      <c r="U8" s="66"/>
      <c r="V8" s="64"/>
      <c r="W8" s="67"/>
      <c r="X8" s="120"/>
      <c r="Y8" s="66"/>
      <c r="Z8" s="64"/>
      <c r="AA8" s="67"/>
      <c r="AB8" s="120"/>
      <c r="AC8" s="66"/>
      <c r="AD8" s="64"/>
      <c r="AE8" s="122"/>
      <c r="AF8" s="120"/>
      <c r="AG8" s="66"/>
      <c r="AH8" s="64"/>
      <c r="AI8" s="122"/>
      <c r="AJ8" s="120"/>
      <c r="AK8" s="66"/>
      <c r="AL8" s="64"/>
      <c r="AM8" s="122"/>
      <c r="AN8" s="120"/>
      <c r="AO8" s="66"/>
      <c r="AP8" s="64"/>
      <c r="AQ8" s="122"/>
      <c r="AR8" s="120"/>
      <c r="AS8" s="66"/>
      <c r="AT8" s="64"/>
      <c r="AU8" s="122"/>
      <c r="AV8" s="120"/>
      <c r="AW8" s="66"/>
      <c r="AX8" s="64"/>
      <c r="AY8" s="122"/>
    </row>
    <row r="9" spans="1:51" s="61" customFormat="1" ht="24" customHeight="1" thickBot="1" x14ac:dyDescent="0.35">
      <c r="A9" s="89">
        <f>A8+1</f>
        <v>2</v>
      </c>
      <c r="B9" s="85" t="s">
        <v>20</v>
      </c>
      <c r="C9" s="87">
        <v>0.05</v>
      </c>
      <c r="D9" s="82"/>
      <c r="E9" s="83"/>
      <c r="F9" s="79"/>
      <c r="G9" s="71"/>
      <c r="H9" s="72"/>
      <c r="I9" s="69"/>
      <c r="J9" s="70"/>
      <c r="K9" s="71"/>
      <c r="L9" s="72"/>
      <c r="M9" s="69"/>
      <c r="N9" s="70"/>
      <c r="O9" s="71"/>
      <c r="P9" s="72"/>
      <c r="Q9" s="69"/>
      <c r="R9" s="70"/>
      <c r="S9" s="72"/>
      <c r="T9" s="121"/>
      <c r="U9" s="69"/>
      <c r="V9" s="70"/>
      <c r="W9" s="72"/>
      <c r="X9" s="121"/>
      <c r="Y9" s="69"/>
      <c r="Z9" s="70"/>
      <c r="AA9" s="72"/>
      <c r="AB9" s="121"/>
      <c r="AC9" s="69"/>
      <c r="AD9" s="70"/>
      <c r="AE9" s="123"/>
      <c r="AF9" s="121"/>
      <c r="AG9" s="69"/>
      <c r="AH9" s="70"/>
      <c r="AI9" s="123"/>
      <c r="AJ9" s="121"/>
      <c r="AK9" s="69"/>
      <c r="AL9" s="70"/>
      <c r="AM9" s="123"/>
      <c r="AN9" s="121"/>
      <c r="AO9" s="69"/>
      <c r="AP9" s="70"/>
      <c r="AQ9" s="123"/>
      <c r="AR9" s="121"/>
      <c r="AS9" s="69"/>
      <c r="AT9" s="70"/>
      <c r="AU9" s="123"/>
      <c r="AV9" s="121"/>
      <c r="AW9" s="69"/>
      <c r="AX9" s="70"/>
      <c r="AY9" s="123"/>
    </row>
    <row r="10" spans="1:51" s="61" customFormat="1" ht="24" customHeight="1" thickBot="1" x14ac:dyDescent="0.35">
      <c r="A10" s="89">
        <f>A9+1</f>
        <v>3</v>
      </c>
      <c r="B10" s="85" t="s">
        <v>72</v>
      </c>
      <c r="C10" s="87">
        <v>0.01</v>
      </c>
      <c r="D10" s="68"/>
      <c r="E10" s="69"/>
      <c r="F10" s="70"/>
      <c r="G10" s="71"/>
      <c r="H10" s="72"/>
      <c r="I10" s="69"/>
      <c r="J10" s="70"/>
      <c r="K10" s="71"/>
      <c r="L10" s="72"/>
      <c r="M10" s="69"/>
      <c r="N10" s="70"/>
      <c r="O10" s="71"/>
      <c r="P10" s="72"/>
      <c r="Q10" s="69"/>
      <c r="R10" s="70"/>
      <c r="S10" s="72"/>
      <c r="T10" s="121"/>
      <c r="U10" s="69"/>
      <c r="V10" s="70"/>
      <c r="W10" s="72"/>
      <c r="X10" s="121"/>
      <c r="Y10" s="69"/>
      <c r="Z10" s="70"/>
      <c r="AA10" s="72"/>
      <c r="AB10" s="121"/>
      <c r="AC10" s="69"/>
      <c r="AD10" s="70"/>
      <c r="AE10" s="123"/>
      <c r="AF10" s="121"/>
      <c r="AG10" s="69"/>
      <c r="AH10" s="70"/>
      <c r="AI10" s="123"/>
      <c r="AJ10" s="121"/>
      <c r="AK10" s="69"/>
      <c r="AL10" s="70"/>
      <c r="AM10" s="123"/>
      <c r="AN10" s="121"/>
      <c r="AO10" s="69"/>
      <c r="AP10" s="70"/>
      <c r="AQ10" s="123"/>
      <c r="AR10" s="121"/>
      <c r="AS10" s="69"/>
      <c r="AT10" s="70"/>
      <c r="AU10" s="123"/>
      <c r="AV10" s="121"/>
      <c r="AW10" s="69"/>
      <c r="AX10" s="70"/>
      <c r="AY10" s="123"/>
    </row>
    <row r="11" spans="1:51" s="61" customFormat="1" ht="24" customHeight="1" thickBot="1" x14ac:dyDescent="0.35">
      <c r="A11" s="89">
        <f>A10+1</f>
        <v>4</v>
      </c>
      <c r="B11" s="85" t="s">
        <v>75</v>
      </c>
      <c r="C11" s="87">
        <v>0</v>
      </c>
      <c r="D11" s="68"/>
      <c r="E11" s="69"/>
      <c r="F11" s="70"/>
      <c r="G11" s="71"/>
      <c r="H11" s="72"/>
      <c r="I11" s="69"/>
      <c r="J11" s="70"/>
      <c r="K11" s="71"/>
      <c r="L11" s="72"/>
      <c r="M11" s="69"/>
      <c r="N11" s="70"/>
      <c r="O11" s="71"/>
      <c r="P11" s="72"/>
      <c r="Q11" s="69"/>
      <c r="R11" s="70"/>
      <c r="S11" s="72"/>
      <c r="T11" s="121"/>
      <c r="U11" s="69"/>
      <c r="V11" s="70"/>
      <c r="W11" s="72"/>
      <c r="X11" s="121"/>
      <c r="Y11" s="69"/>
      <c r="Z11" s="70"/>
      <c r="AA11" s="72"/>
      <c r="AB11" s="121"/>
      <c r="AC11" s="69"/>
      <c r="AD11" s="70"/>
      <c r="AE11" s="123"/>
      <c r="AF11" s="121"/>
      <c r="AG11" s="69"/>
      <c r="AH11" s="70"/>
      <c r="AI11" s="123"/>
      <c r="AJ11" s="121"/>
      <c r="AK11" s="69"/>
      <c r="AL11" s="70"/>
      <c r="AM11" s="123"/>
      <c r="AN11" s="121"/>
      <c r="AO11" s="69"/>
      <c r="AP11" s="70"/>
      <c r="AQ11" s="123"/>
      <c r="AR11" s="121"/>
      <c r="AS11" s="69"/>
      <c r="AT11" s="70"/>
      <c r="AU11" s="123"/>
      <c r="AV11" s="121"/>
      <c r="AW11" s="69"/>
      <c r="AX11" s="70"/>
      <c r="AY11" s="123"/>
    </row>
    <row r="12" spans="1:51" s="61" customFormat="1" ht="24" customHeight="1" thickBot="1" x14ac:dyDescent="0.35">
      <c r="A12" s="89">
        <f>A11+1</f>
        <v>5</v>
      </c>
      <c r="B12" s="85" t="s">
        <v>68</v>
      </c>
      <c r="C12" s="87">
        <v>0</v>
      </c>
      <c r="D12" s="68"/>
      <c r="E12" s="69"/>
      <c r="F12" s="70"/>
      <c r="G12" s="71"/>
      <c r="H12" s="72"/>
      <c r="I12" s="69"/>
      <c r="J12" s="70"/>
      <c r="K12" s="71"/>
      <c r="L12" s="72"/>
      <c r="M12" s="69"/>
      <c r="N12" s="70"/>
      <c r="O12" s="71"/>
      <c r="P12" s="72"/>
      <c r="Q12" s="69"/>
      <c r="R12" s="70"/>
      <c r="S12" s="72"/>
      <c r="T12" s="121"/>
      <c r="U12" s="69"/>
      <c r="V12" s="70"/>
      <c r="W12" s="72"/>
      <c r="X12" s="121"/>
      <c r="Y12" s="69"/>
      <c r="Z12" s="70"/>
      <c r="AA12" s="72"/>
      <c r="AB12" s="121"/>
      <c r="AC12" s="69"/>
      <c r="AD12" s="70"/>
      <c r="AE12" s="123"/>
      <c r="AF12" s="121"/>
      <c r="AG12" s="69"/>
      <c r="AH12" s="70"/>
      <c r="AI12" s="123"/>
      <c r="AJ12" s="121"/>
      <c r="AK12" s="69"/>
      <c r="AL12" s="70"/>
      <c r="AM12" s="123"/>
      <c r="AN12" s="121"/>
      <c r="AO12" s="69"/>
      <c r="AP12" s="70"/>
      <c r="AQ12" s="123"/>
      <c r="AR12" s="121"/>
      <c r="AS12" s="69"/>
      <c r="AT12" s="70"/>
      <c r="AU12" s="123"/>
      <c r="AV12" s="121"/>
      <c r="AW12" s="69"/>
      <c r="AX12" s="70"/>
      <c r="AY12" s="123"/>
    </row>
    <row r="13" spans="1:51" s="61" customFormat="1" ht="24" customHeight="1" thickBot="1" x14ac:dyDescent="0.35">
      <c r="A13" s="84">
        <f>A12+1</f>
        <v>6</v>
      </c>
      <c r="B13" s="85" t="s">
        <v>76</v>
      </c>
      <c r="C13" s="87">
        <v>0</v>
      </c>
      <c r="D13" s="68"/>
      <c r="E13" s="69"/>
      <c r="F13" s="70"/>
      <c r="G13" s="71"/>
      <c r="H13" s="72"/>
      <c r="I13" s="69"/>
      <c r="J13" s="70"/>
      <c r="K13" s="71"/>
      <c r="L13" s="72"/>
      <c r="M13" s="69"/>
      <c r="N13" s="70"/>
      <c r="O13" s="71"/>
      <c r="P13" s="72"/>
      <c r="Q13" s="69"/>
      <c r="R13" s="70"/>
      <c r="S13" s="72"/>
      <c r="T13" s="121"/>
      <c r="U13" s="69"/>
      <c r="V13" s="70"/>
      <c r="W13" s="72"/>
      <c r="X13" s="121"/>
      <c r="Y13" s="69"/>
      <c r="Z13" s="70"/>
      <c r="AA13" s="72"/>
      <c r="AB13" s="121"/>
      <c r="AC13" s="69"/>
      <c r="AD13" s="70"/>
      <c r="AE13" s="123"/>
      <c r="AF13" s="121"/>
      <c r="AG13" s="69"/>
      <c r="AH13" s="70"/>
      <c r="AI13" s="123"/>
      <c r="AJ13" s="121"/>
      <c r="AK13" s="69"/>
      <c r="AL13" s="70"/>
      <c r="AM13" s="123"/>
      <c r="AN13" s="121"/>
      <c r="AO13" s="69"/>
      <c r="AP13" s="70"/>
      <c r="AQ13" s="123"/>
      <c r="AR13" s="121"/>
      <c r="AS13" s="69"/>
      <c r="AT13" s="70"/>
      <c r="AU13" s="123"/>
      <c r="AV13" s="121"/>
      <c r="AW13" s="69"/>
      <c r="AX13" s="70"/>
      <c r="AY13" s="123"/>
    </row>
    <row r="14" spans="1:51" s="61" customFormat="1" ht="24" customHeight="1" thickBot="1" x14ac:dyDescent="0.35">
      <c r="A14" s="84">
        <f>A13+1</f>
        <v>7</v>
      </c>
      <c r="B14" s="86" t="s">
        <v>84</v>
      </c>
      <c r="C14" s="88">
        <v>0</v>
      </c>
      <c r="D14" s="68"/>
      <c r="E14" s="69"/>
      <c r="F14" s="70"/>
      <c r="G14" s="71"/>
      <c r="H14" s="72"/>
      <c r="I14" s="69"/>
      <c r="J14" s="70"/>
      <c r="K14" s="71"/>
      <c r="L14" s="72"/>
      <c r="M14" s="69"/>
      <c r="N14" s="70"/>
      <c r="O14" s="71"/>
      <c r="P14" s="72"/>
      <c r="Q14" s="69"/>
      <c r="R14" s="70"/>
      <c r="S14" s="72"/>
      <c r="T14" s="121"/>
      <c r="U14" s="69"/>
      <c r="V14" s="70"/>
      <c r="W14" s="72"/>
      <c r="X14" s="121"/>
      <c r="Y14" s="69"/>
      <c r="Z14" s="70"/>
      <c r="AA14" s="72"/>
      <c r="AB14" s="121"/>
      <c r="AC14" s="69"/>
      <c r="AD14" s="70"/>
      <c r="AE14" s="123"/>
      <c r="AF14" s="121"/>
      <c r="AG14" s="69"/>
      <c r="AH14" s="70"/>
      <c r="AI14" s="123"/>
      <c r="AJ14" s="121"/>
      <c r="AK14" s="69"/>
      <c r="AL14" s="70"/>
      <c r="AM14" s="123"/>
      <c r="AN14" s="121"/>
      <c r="AO14" s="69"/>
      <c r="AP14" s="70"/>
      <c r="AQ14" s="123"/>
      <c r="AR14" s="121"/>
      <c r="AS14" s="69"/>
      <c r="AT14" s="70"/>
      <c r="AU14" s="123"/>
      <c r="AV14" s="121"/>
      <c r="AW14" s="69"/>
      <c r="AX14" s="70"/>
      <c r="AY14" s="123"/>
    </row>
    <row r="15" spans="1:51" s="61" customFormat="1" ht="24" customHeight="1" thickBot="1" x14ac:dyDescent="0.35">
      <c r="A15" s="84">
        <f>A14+1</f>
        <v>8</v>
      </c>
      <c r="B15" s="86" t="s">
        <v>77</v>
      </c>
      <c r="C15" s="88">
        <v>0</v>
      </c>
      <c r="D15" s="68"/>
      <c r="E15" s="69"/>
      <c r="F15" s="70"/>
      <c r="G15" s="71"/>
      <c r="H15" s="72"/>
      <c r="I15" s="69"/>
      <c r="J15" s="70"/>
      <c r="K15" s="71"/>
      <c r="L15" s="72"/>
      <c r="M15" s="69"/>
      <c r="N15" s="70"/>
      <c r="O15" s="71"/>
      <c r="P15" s="72"/>
      <c r="Q15" s="69"/>
      <c r="R15" s="70"/>
      <c r="S15" s="72"/>
      <c r="T15" s="121"/>
      <c r="U15" s="69"/>
      <c r="V15" s="70"/>
      <c r="W15" s="72"/>
      <c r="X15" s="121"/>
      <c r="Y15" s="69"/>
      <c r="Z15" s="70"/>
      <c r="AA15" s="72"/>
      <c r="AB15" s="121"/>
      <c r="AC15" s="69"/>
      <c r="AD15" s="70"/>
      <c r="AE15" s="123"/>
      <c r="AF15" s="121"/>
      <c r="AG15" s="69"/>
      <c r="AH15" s="70"/>
      <c r="AI15" s="123"/>
      <c r="AJ15" s="121"/>
      <c r="AK15" s="69"/>
      <c r="AL15" s="70"/>
      <c r="AM15" s="123"/>
      <c r="AN15" s="121"/>
      <c r="AO15" s="69"/>
      <c r="AP15" s="70"/>
      <c r="AQ15" s="123"/>
      <c r="AR15" s="121"/>
      <c r="AS15" s="69"/>
      <c r="AT15" s="70"/>
      <c r="AU15" s="123"/>
      <c r="AV15" s="121"/>
      <c r="AW15" s="69"/>
      <c r="AX15" s="70"/>
      <c r="AY15" s="123"/>
    </row>
    <row r="16" spans="1:51" s="61" customFormat="1" ht="24" customHeight="1" thickBot="1" x14ac:dyDescent="0.35">
      <c r="A16" s="84">
        <f>A15+1</f>
        <v>9</v>
      </c>
      <c r="B16" s="86" t="s">
        <v>78</v>
      </c>
      <c r="C16" s="88">
        <v>0</v>
      </c>
      <c r="D16" s="68"/>
      <c r="E16" s="69"/>
      <c r="F16" s="70"/>
      <c r="G16" s="71"/>
      <c r="H16" s="72"/>
      <c r="I16" s="69"/>
      <c r="J16" s="70"/>
      <c r="K16" s="71"/>
      <c r="L16" s="72"/>
      <c r="M16" s="69"/>
      <c r="N16" s="70"/>
      <c r="O16" s="71"/>
      <c r="P16" s="72"/>
      <c r="Q16" s="69"/>
      <c r="R16" s="70"/>
      <c r="S16" s="72"/>
      <c r="T16" s="121"/>
      <c r="U16" s="69"/>
      <c r="V16" s="70"/>
      <c r="W16" s="72"/>
      <c r="X16" s="121"/>
      <c r="Y16" s="69"/>
      <c r="Z16" s="70"/>
      <c r="AA16" s="72"/>
      <c r="AB16" s="121"/>
      <c r="AC16" s="69"/>
      <c r="AD16" s="70"/>
      <c r="AE16" s="123"/>
      <c r="AF16" s="121"/>
      <c r="AG16" s="69"/>
      <c r="AH16" s="70"/>
      <c r="AI16" s="123"/>
      <c r="AJ16" s="121"/>
      <c r="AK16" s="69"/>
      <c r="AL16" s="70"/>
      <c r="AM16" s="123"/>
      <c r="AN16" s="121"/>
      <c r="AO16" s="69"/>
      <c r="AP16" s="70"/>
      <c r="AQ16" s="123"/>
      <c r="AR16" s="121"/>
      <c r="AS16" s="69"/>
      <c r="AT16" s="70"/>
      <c r="AU16" s="123"/>
      <c r="AV16" s="121"/>
      <c r="AW16" s="69"/>
      <c r="AX16" s="70"/>
      <c r="AY16" s="123"/>
    </row>
    <row r="17" spans="1:51" s="61" customFormat="1" ht="24" customHeight="1" thickBot="1" x14ac:dyDescent="0.35">
      <c r="A17" s="89">
        <f>A16+1</f>
        <v>10</v>
      </c>
      <c r="B17" s="85" t="s">
        <v>69</v>
      </c>
      <c r="C17" s="87">
        <v>0</v>
      </c>
      <c r="D17" s="68"/>
      <c r="E17" s="69"/>
      <c r="F17" s="70"/>
      <c r="G17" s="71"/>
      <c r="H17" s="72"/>
      <c r="I17" s="69"/>
      <c r="J17" s="70"/>
      <c r="K17" s="71"/>
      <c r="L17" s="72"/>
      <c r="M17" s="69"/>
      <c r="N17" s="70"/>
      <c r="O17" s="71"/>
      <c r="P17" s="72"/>
      <c r="Q17" s="69"/>
      <c r="R17" s="70"/>
      <c r="S17" s="72"/>
      <c r="T17" s="121"/>
      <c r="U17" s="69"/>
      <c r="V17" s="70"/>
      <c r="W17" s="72"/>
      <c r="X17" s="121"/>
      <c r="Y17" s="69"/>
      <c r="Z17" s="70"/>
      <c r="AA17" s="72"/>
      <c r="AB17" s="121"/>
      <c r="AC17" s="69"/>
      <c r="AD17" s="70"/>
      <c r="AE17" s="123"/>
      <c r="AF17" s="121"/>
      <c r="AG17" s="69"/>
      <c r="AH17" s="70"/>
      <c r="AI17" s="123"/>
      <c r="AJ17" s="121"/>
      <c r="AK17" s="69"/>
      <c r="AL17" s="70"/>
      <c r="AM17" s="123"/>
      <c r="AN17" s="121"/>
      <c r="AO17" s="69"/>
      <c r="AP17" s="70"/>
      <c r="AQ17" s="123"/>
      <c r="AR17" s="121"/>
      <c r="AS17" s="69"/>
      <c r="AT17" s="70"/>
      <c r="AU17" s="123"/>
      <c r="AV17" s="121"/>
      <c r="AW17" s="69"/>
      <c r="AX17" s="70"/>
      <c r="AY17" s="123"/>
    </row>
    <row r="18" spans="1:51" s="61" customFormat="1" ht="24" customHeight="1" thickBot="1" x14ac:dyDescent="0.35">
      <c r="A18" s="84">
        <f>A17+1</f>
        <v>11</v>
      </c>
      <c r="B18" s="86" t="s">
        <v>73</v>
      </c>
      <c r="C18" s="88">
        <v>0</v>
      </c>
      <c r="D18" s="68"/>
      <c r="E18" s="69"/>
      <c r="F18" s="70"/>
      <c r="G18" s="71"/>
      <c r="H18" s="72"/>
      <c r="I18" s="69"/>
      <c r="J18" s="70"/>
      <c r="K18" s="71"/>
      <c r="L18" s="72"/>
      <c r="M18" s="69"/>
      <c r="N18" s="70"/>
      <c r="O18" s="71"/>
      <c r="P18" s="72"/>
      <c r="Q18" s="69"/>
      <c r="R18" s="70"/>
      <c r="S18" s="72"/>
      <c r="T18" s="121"/>
      <c r="U18" s="69"/>
      <c r="V18" s="70"/>
      <c r="W18" s="72"/>
      <c r="X18" s="121"/>
      <c r="Y18" s="69"/>
      <c r="Z18" s="70"/>
      <c r="AA18" s="72"/>
      <c r="AB18" s="121"/>
      <c r="AC18" s="69"/>
      <c r="AD18" s="70"/>
      <c r="AE18" s="123"/>
      <c r="AF18" s="121"/>
      <c r="AG18" s="69"/>
      <c r="AH18" s="70"/>
      <c r="AI18" s="123"/>
      <c r="AJ18" s="121"/>
      <c r="AK18" s="69"/>
      <c r="AL18" s="70"/>
      <c r="AM18" s="123"/>
      <c r="AN18" s="121"/>
      <c r="AO18" s="69"/>
      <c r="AP18" s="70"/>
      <c r="AQ18" s="123"/>
      <c r="AR18" s="121"/>
      <c r="AS18" s="69"/>
      <c r="AT18" s="70"/>
      <c r="AU18" s="123"/>
      <c r="AV18" s="121"/>
      <c r="AW18" s="69"/>
      <c r="AX18" s="70"/>
      <c r="AY18" s="123"/>
    </row>
    <row r="19" spans="1:51" s="61" customFormat="1" ht="24" customHeight="1" thickBot="1" x14ac:dyDescent="0.35">
      <c r="A19" s="84">
        <f>A18+1</f>
        <v>12</v>
      </c>
      <c r="B19" s="86" t="s">
        <v>74</v>
      </c>
      <c r="C19" s="88">
        <v>0</v>
      </c>
      <c r="D19" s="68"/>
      <c r="E19" s="69"/>
      <c r="F19" s="70"/>
      <c r="G19" s="71"/>
      <c r="H19" s="72"/>
      <c r="I19" s="69"/>
      <c r="J19" s="70"/>
      <c r="K19" s="71"/>
      <c r="L19" s="72"/>
      <c r="M19" s="69"/>
      <c r="N19" s="70"/>
      <c r="O19" s="71"/>
      <c r="P19" s="72"/>
      <c r="Q19" s="69"/>
      <c r="R19" s="70"/>
      <c r="S19" s="72"/>
      <c r="T19" s="121"/>
      <c r="U19" s="69"/>
      <c r="V19" s="70"/>
      <c r="W19" s="72"/>
      <c r="X19" s="121"/>
      <c r="Y19" s="69"/>
      <c r="Z19" s="70"/>
      <c r="AA19" s="72"/>
      <c r="AB19" s="121"/>
      <c r="AC19" s="69"/>
      <c r="AD19" s="70"/>
      <c r="AE19" s="123"/>
      <c r="AF19" s="121"/>
      <c r="AG19" s="69"/>
      <c r="AH19" s="70"/>
      <c r="AI19" s="123"/>
      <c r="AJ19" s="121"/>
      <c r="AK19" s="69"/>
      <c r="AL19" s="70"/>
      <c r="AM19" s="123"/>
      <c r="AN19" s="121"/>
      <c r="AO19" s="69"/>
      <c r="AP19" s="70"/>
      <c r="AQ19" s="123"/>
      <c r="AR19" s="121"/>
      <c r="AS19" s="69"/>
      <c r="AT19" s="70"/>
      <c r="AU19" s="123"/>
      <c r="AV19" s="121"/>
      <c r="AW19" s="69"/>
      <c r="AX19" s="70"/>
      <c r="AY19" s="123"/>
    </row>
    <row r="20" spans="1:51" s="61" customFormat="1" ht="24" customHeight="1" x14ac:dyDescent="0.3">
      <c r="A20" s="84" t="s">
        <v>106</v>
      </c>
      <c r="B20" s="86" t="s">
        <v>107</v>
      </c>
      <c r="C20" s="88">
        <f>SUM(C8:C19)</f>
        <v>0.13</v>
      </c>
      <c r="D20" s="68"/>
      <c r="E20" s="69"/>
      <c r="F20" s="70"/>
      <c r="G20" s="71"/>
      <c r="H20" s="72"/>
      <c r="I20" s="69"/>
      <c r="J20" s="70"/>
      <c r="K20" s="71"/>
      <c r="L20" s="72"/>
      <c r="M20" s="69"/>
      <c r="N20" s="70"/>
      <c r="O20" s="71"/>
      <c r="P20" s="72"/>
      <c r="Q20" s="69"/>
      <c r="R20" s="70"/>
      <c r="S20" s="72"/>
      <c r="T20" s="121"/>
      <c r="U20" s="69"/>
      <c r="V20" s="70"/>
      <c r="W20" s="72"/>
      <c r="X20" s="121"/>
      <c r="Y20" s="69"/>
      <c r="Z20" s="70"/>
      <c r="AA20" s="72"/>
      <c r="AB20" s="121"/>
      <c r="AC20" s="69"/>
      <c r="AD20" s="70"/>
      <c r="AE20" s="123"/>
      <c r="AF20" s="121"/>
      <c r="AG20" s="69"/>
      <c r="AH20" s="70"/>
      <c r="AI20" s="123"/>
      <c r="AJ20" s="121"/>
      <c r="AK20" s="69"/>
      <c r="AL20" s="70"/>
      <c r="AM20" s="123"/>
      <c r="AN20" s="121"/>
      <c r="AO20" s="69"/>
      <c r="AP20" s="70"/>
      <c r="AQ20" s="123"/>
      <c r="AR20" s="121"/>
      <c r="AS20" s="69"/>
      <c r="AT20" s="70"/>
      <c r="AU20" s="123"/>
      <c r="AV20" s="121"/>
      <c r="AW20" s="69"/>
      <c r="AX20" s="70"/>
      <c r="AY20" s="123"/>
    </row>
    <row r="21" spans="1:51" s="63" customFormat="1" ht="34.950000000000003" customHeight="1" x14ac:dyDescent="0.3">
      <c r="A21" s="95" t="s">
        <v>79</v>
      </c>
      <c r="B21" s="96"/>
      <c r="C21" s="80">
        <v>0</v>
      </c>
      <c r="D21" s="111"/>
      <c r="E21" s="112"/>
      <c r="F21" s="112"/>
      <c r="G21" s="113"/>
      <c r="H21" s="111"/>
      <c r="I21" s="112"/>
      <c r="J21" s="112"/>
      <c r="K21" s="113"/>
      <c r="L21" s="111"/>
      <c r="M21" s="112"/>
      <c r="N21" s="112"/>
      <c r="O21" s="113"/>
      <c r="P21" s="111"/>
      <c r="Q21" s="112"/>
      <c r="R21" s="112"/>
      <c r="S21" s="112"/>
      <c r="T21" s="111"/>
      <c r="U21" s="112"/>
      <c r="V21" s="112"/>
      <c r="W21" s="112"/>
      <c r="X21" s="111"/>
      <c r="Y21" s="112"/>
      <c r="Z21" s="112"/>
      <c r="AA21" s="112"/>
      <c r="AB21" s="111"/>
      <c r="AC21" s="112"/>
      <c r="AD21" s="112"/>
      <c r="AE21" s="113"/>
      <c r="AF21" s="111"/>
      <c r="AG21" s="112"/>
      <c r="AH21" s="112"/>
      <c r="AI21" s="113"/>
      <c r="AJ21" s="111"/>
      <c r="AK21" s="112"/>
      <c r="AL21" s="112"/>
      <c r="AM21" s="113"/>
      <c r="AN21" s="111"/>
      <c r="AO21" s="112"/>
      <c r="AP21" s="112"/>
      <c r="AQ21" s="113"/>
      <c r="AR21" s="111"/>
      <c r="AS21" s="112"/>
      <c r="AT21" s="112"/>
      <c r="AU21" s="113"/>
      <c r="AV21" s="111"/>
      <c r="AW21" s="112"/>
      <c r="AX21" s="112"/>
      <c r="AY21" s="113"/>
    </row>
    <row r="22" spans="1:51" s="63" customFormat="1" ht="30" customHeight="1" x14ac:dyDescent="0.3">
      <c r="A22" s="97" t="s">
        <v>80</v>
      </c>
      <c r="B22" s="97"/>
      <c r="C22" s="76">
        <f>C20+C21</f>
        <v>0.13</v>
      </c>
      <c r="D22" s="101"/>
      <c r="E22" s="102"/>
      <c r="F22" s="102"/>
      <c r="G22" s="103"/>
      <c r="H22" s="101"/>
      <c r="I22" s="102"/>
      <c r="J22" s="102"/>
      <c r="K22" s="103"/>
      <c r="L22" s="101"/>
      <c r="M22" s="102"/>
      <c r="N22" s="102"/>
      <c r="O22" s="103"/>
      <c r="P22" s="101"/>
      <c r="Q22" s="102"/>
      <c r="R22" s="102"/>
      <c r="S22" s="103"/>
      <c r="T22" s="101"/>
      <c r="U22" s="102"/>
      <c r="V22" s="102"/>
      <c r="W22" s="103"/>
      <c r="X22" s="101"/>
      <c r="Y22" s="102"/>
      <c r="Z22" s="102"/>
      <c r="AA22" s="103"/>
      <c r="AB22" s="101"/>
      <c r="AC22" s="102"/>
      <c r="AD22" s="102"/>
      <c r="AE22" s="103"/>
      <c r="AF22" s="101"/>
      <c r="AG22" s="102"/>
      <c r="AH22" s="102"/>
      <c r="AI22" s="103"/>
      <c r="AJ22" s="101"/>
      <c r="AK22" s="102"/>
      <c r="AL22" s="102"/>
      <c r="AM22" s="103"/>
      <c r="AN22" s="101"/>
      <c r="AO22" s="102"/>
      <c r="AP22" s="102"/>
      <c r="AQ22" s="103"/>
      <c r="AR22" s="101"/>
      <c r="AS22" s="102"/>
      <c r="AT22" s="102"/>
      <c r="AU22" s="103"/>
      <c r="AV22" s="101"/>
      <c r="AW22" s="102"/>
      <c r="AX22" s="102"/>
      <c r="AY22" s="103"/>
    </row>
    <row r="23" spans="1:51" x14ac:dyDescent="0.3">
      <c r="B23" s="58"/>
      <c r="C23" s="74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</row>
    <row r="24" spans="1:51" ht="27" customHeight="1" x14ac:dyDescent="0.3">
      <c r="B24" s="92" t="s">
        <v>82</v>
      </c>
      <c r="C24" s="105" t="s">
        <v>83</v>
      </c>
      <c r="D24" s="105"/>
      <c r="E24" s="105"/>
      <c r="F24" s="105"/>
      <c r="G24" s="105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</row>
    <row r="25" spans="1:51" ht="17.55" customHeight="1" x14ac:dyDescent="0.3">
      <c r="C25" s="59"/>
      <c r="D25" s="60"/>
      <c r="E25" s="60"/>
      <c r="F25" s="60"/>
      <c r="G25" s="60"/>
      <c r="H25" s="60"/>
      <c r="I25" s="60"/>
      <c r="J25" s="60"/>
      <c r="K25" s="6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</row>
  </sheetData>
  <sheetProtection formatCells="0" deleteColumns="0" deleteRows="0"/>
  <mergeCells count="69">
    <mergeCell ref="AV6:AY6"/>
    <mergeCell ref="AV21:AY21"/>
    <mergeCell ref="AV22:AY22"/>
    <mergeCell ref="AV23:AY23"/>
    <mergeCell ref="AV24:AY24"/>
    <mergeCell ref="AR6:AU6"/>
    <mergeCell ref="AR21:AU21"/>
    <mergeCell ref="AR22:AU22"/>
    <mergeCell ref="AR23:AU23"/>
    <mergeCell ref="AR24:AU24"/>
    <mergeCell ref="AN6:AQ6"/>
    <mergeCell ref="AN21:AQ21"/>
    <mergeCell ref="AN22:AQ22"/>
    <mergeCell ref="AN23:AQ23"/>
    <mergeCell ref="AN24:AQ24"/>
    <mergeCell ref="AJ6:AM6"/>
    <mergeCell ref="AJ21:AM21"/>
    <mergeCell ref="AJ22:AM22"/>
    <mergeCell ref="AJ23:AM23"/>
    <mergeCell ref="AJ24:AM24"/>
    <mergeCell ref="AF6:AI6"/>
    <mergeCell ref="AF21:AI21"/>
    <mergeCell ref="AF22:AI22"/>
    <mergeCell ref="AF23:AI23"/>
    <mergeCell ref="AF24:AI24"/>
    <mergeCell ref="AB6:AE6"/>
    <mergeCell ref="AB21:AE21"/>
    <mergeCell ref="AB22:AE22"/>
    <mergeCell ref="AB23:AE23"/>
    <mergeCell ref="AB24:AE24"/>
    <mergeCell ref="X6:AA6"/>
    <mergeCell ref="X21:AA21"/>
    <mergeCell ref="X22:AA22"/>
    <mergeCell ref="X23:AA23"/>
    <mergeCell ref="X24:AA24"/>
    <mergeCell ref="T6:W6"/>
    <mergeCell ref="T21:W21"/>
    <mergeCell ref="T22:W22"/>
    <mergeCell ref="T23:W23"/>
    <mergeCell ref="T24:W24"/>
    <mergeCell ref="P6:S6"/>
    <mergeCell ref="P21:S21"/>
    <mergeCell ref="P22:S22"/>
    <mergeCell ref="P23:S23"/>
    <mergeCell ref="P24:S24"/>
    <mergeCell ref="L6:O6"/>
    <mergeCell ref="L21:O21"/>
    <mergeCell ref="L22:O22"/>
    <mergeCell ref="L23:O23"/>
    <mergeCell ref="L24:O24"/>
    <mergeCell ref="A6:A7"/>
    <mergeCell ref="H6:K6"/>
    <mergeCell ref="H24:K24"/>
    <mergeCell ref="C24:G24"/>
    <mergeCell ref="D23:G23"/>
    <mergeCell ref="H23:K23"/>
    <mergeCell ref="A2:B2"/>
    <mergeCell ref="A3:B3"/>
    <mergeCell ref="C2:K2"/>
    <mergeCell ref="C3:K3"/>
    <mergeCell ref="D4:K4"/>
    <mergeCell ref="A21:B21"/>
    <mergeCell ref="A22:B22"/>
    <mergeCell ref="B6:B7"/>
    <mergeCell ref="D6:G6"/>
    <mergeCell ref="D22:G22"/>
    <mergeCell ref="H22:K22"/>
    <mergeCell ref="D21:G21"/>
    <mergeCell ref="H21:K21"/>
  </mergeCells>
  <conditionalFormatting sqref="D8:K8">
    <cfRule type="expression" dxfId="337" priority="334">
      <formula>"'=Y(G$3&gt;=$E3 , G$3&lt;=$F3)"</formula>
    </cfRule>
  </conditionalFormatting>
  <conditionalFormatting sqref="D8:K19">
    <cfRule type="cellIs" dxfId="336" priority="1131" operator="equal">
      <formula>0</formula>
    </cfRule>
  </conditionalFormatting>
  <conditionalFormatting sqref="D9:K9">
    <cfRule type="expression" dxfId="335" priority="878">
      <formula>"'=Y(G$3&gt;=$E3 , G$3&lt;=$F3)"</formula>
    </cfRule>
  </conditionalFormatting>
  <conditionalFormatting sqref="D10:K10">
    <cfRule type="expression" dxfId="334" priority="911">
      <formula>"'=Y(G$3&gt;=$E3 , G$3&lt;=$F3)"</formula>
    </cfRule>
  </conditionalFormatting>
  <conditionalFormatting sqref="D11:K11">
    <cfRule type="expression" dxfId="333" priority="886">
      <formula>"'=Y(G$3&gt;=$E3 , G$3&lt;=$F3)"</formula>
    </cfRule>
  </conditionalFormatting>
  <conditionalFormatting sqref="D12:K12">
    <cfRule type="expression" dxfId="332" priority="816">
      <formula>"'=Y(G$3&gt;=$E3 , G$3&lt;=$F3)"</formula>
    </cfRule>
  </conditionalFormatting>
  <conditionalFormatting sqref="D13:K13">
    <cfRule type="expression" dxfId="331" priority="752">
      <formula>"'=Y(G$3&gt;=$E3 , G$3&lt;=$F3)"</formula>
    </cfRule>
  </conditionalFormatting>
  <conditionalFormatting sqref="D14:K14">
    <cfRule type="expression" dxfId="330" priority="685">
      <formula>"'=Y(G$3&gt;=$E3 , G$3&lt;=$F3)"</formula>
    </cfRule>
  </conditionalFormatting>
  <conditionalFormatting sqref="D15:K15">
    <cfRule type="expression" dxfId="329" priority="613">
      <formula>"'=Y(G$3&gt;=$E3 , G$3&lt;=$F3)"</formula>
    </cfRule>
  </conditionalFormatting>
  <conditionalFormatting sqref="D16:K16">
    <cfRule type="expression" dxfId="328" priority="532">
      <formula>"'=Y(G$3&gt;=$E3 , G$3&lt;=$F3)"</formula>
    </cfRule>
  </conditionalFormatting>
  <conditionalFormatting sqref="D17:K17">
    <cfRule type="expression" dxfId="327" priority="444">
      <formula>"'=Y(G$3&gt;=$E3 , G$3&lt;=$F3)"</formula>
    </cfRule>
  </conditionalFormatting>
  <conditionalFormatting sqref="D18:K18">
    <cfRule type="expression" dxfId="324" priority="331">
      <formula>"'=Y(G$3&gt;=$E3 , G$3&lt;=$F3)"</formula>
    </cfRule>
  </conditionalFormatting>
  <conditionalFormatting sqref="D19:K19">
    <cfRule type="expression" dxfId="323" priority="330">
      <formula>"'=Y(G$3&gt;=$E3 , G$3&lt;=$F3)"</formula>
    </cfRule>
  </conditionalFormatting>
  <conditionalFormatting sqref="L8:O8">
    <cfRule type="expression" dxfId="321" priority="312">
      <formula>"'=Y(G$3&gt;=$E3 , G$3&lt;=$F3)"</formula>
    </cfRule>
  </conditionalFormatting>
  <conditionalFormatting sqref="L8:O19">
    <cfRule type="cellIs" dxfId="320" priority="322" operator="equal">
      <formula>0</formula>
    </cfRule>
  </conditionalFormatting>
  <conditionalFormatting sqref="L9:O9">
    <cfRule type="expression" dxfId="319" priority="319">
      <formula>"'=Y(G$3&gt;=$E3 , G$3&lt;=$F3)"</formula>
    </cfRule>
  </conditionalFormatting>
  <conditionalFormatting sqref="L10:O10">
    <cfRule type="expression" dxfId="318" priority="321">
      <formula>"'=Y(G$3&gt;=$E3 , G$3&lt;=$F3)"</formula>
    </cfRule>
  </conditionalFormatting>
  <conditionalFormatting sqref="L11:O11">
    <cfRule type="expression" dxfId="317" priority="320">
      <formula>"'=Y(G$3&gt;=$E3 , G$3&lt;=$F3)"</formula>
    </cfRule>
  </conditionalFormatting>
  <conditionalFormatting sqref="L12:O12">
    <cfRule type="expression" dxfId="316" priority="318">
      <formula>"'=Y(G$3&gt;=$E3 , G$3&lt;=$F3)"</formula>
    </cfRule>
  </conditionalFormatting>
  <conditionalFormatting sqref="L13:O13">
    <cfRule type="expression" dxfId="315" priority="317">
      <formula>"'=Y(G$3&gt;=$E3 , G$3&lt;=$F3)"</formula>
    </cfRule>
  </conditionalFormatting>
  <conditionalFormatting sqref="L14:O14">
    <cfRule type="expression" dxfId="314" priority="316">
      <formula>"'=Y(G$3&gt;=$E3 , G$3&lt;=$F3)"</formula>
    </cfRule>
  </conditionalFormatting>
  <conditionalFormatting sqref="L15:O15">
    <cfRule type="expression" dxfId="313" priority="315">
      <formula>"'=Y(G$3&gt;=$E3 , G$3&lt;=$F3)"</formula>
    </cfRule>
  </conditionalFormatting>
  <conditionalFormatting sqref="L16:O16">
    <cfRule type="expression" dxfId="312" priority="314">
      <formula>"'=Y(G$3&gt;=$E3 , G$3&lt;=$F3)"</formula>
    </cfRule>
  </conditionalFormatting>
  <conditionalFormatting sqref="L17:O17">
    <cfRule type="expression" dxfId="311" priority="313">
      <formula>"'=Y(G$3&gt;=$E3 , G$3&lt;=$F3)"</formula>
    </cfRule>
  </conditionalFormatting>
  <conditionalFormatting sqref="L18:O18">
    <cfRule type="expression" dxfId="310" priority="311">
      <formula>"'=Y(G$3&gt;=$E3 , G$3&lt;=$F3)"</formula>
    </cfRule>
  </conditionalFormatting>
  <conditionalFormatting sqref="L19:O19">
    <cfRule type="expression" dxfId="309" priority="310">
      <formula>"'=Y(G$3&gt;=$E3 , G$3&lt;=$F3)"</formula>
    </cfRule>
  </conditionalFormatting>
  <conditionalFormatting sqref="P8:R8">
    <cfRule type="expression" dxfId="308" priority="299">
      <formula>"'=Y(G$3&gt;=$E3 , G$3&lt;=$F3)"</formula>
    </cfRule>
  </conditionalFormatting>
  <conditionalFormatting sqref="P8:R19">
    <cfRule type="cellIs" dxfId="307" priority="309" operator="equal">
      <formula>0</formula>
    </cfRule>
  </conditionalFormatting>
  <conditionalFormatting sqref="P9:R9">
    <cfRule type="expression" dxfId="306" priority="306">
      <formula>"'=Y(G$3&gt;=$E3 , G$3&lt;=$F3)"</formula>
    </cfRule>
  </conditionalFormatting>
  <conditionalFormatting sqref="P10:R10">
    <cfRule type="expression" dxfId="305" priority="308">
      <formula>"'=Y(G$3&gt;=$E3 , G$3&lt;=$F3)"</formula>
    </cfRule>
  </conditionalFormatting>
  <conditionalFormatting sqref="P11:R11">
    <cfRule type="expression" dxfId="304" priority="307">
      <formula>"'=Y(G$3&gt;=$E3 , G$3&lt;=$F3)"</formula>
    </cfRule>
  </conditionalFormatting>
  <conditionalFormatting sqref="P12:R12">
    <cfRule type="expression" dxfId="303" priority="305">
      <formula>"'=Y(G$3&gt;=$E3 , G$3&lt;=$F3)"</formula>
    </cfRule>
  </conditionalFormatting>
  <conditionalFormatting sqref="P13:R13">
    <cfRule type="expression" dxfId="302" priority="304">
      <formula>"'=Y(G$3&gt;=$E3 , G$3&lt;=$F3)"</formula>
    </cfRule>
  </conditionalFormatting>
  <conditionalFormatting sqref="P14:R14">
    <cfRule type="expression" dxfId="301" priority="303">
      <formula>"'=Y(G$3&gt;=$E3 , G$3&lt;=$F3)"</formula>
    </cfRule>
  </conditionalFormatting>
  <conditionalFormatting sqref="P15:R15">
    <cfRule type="expression" dxfId="300" priority="302">
      <formula>"'=Y(G$3&gt;=$E3 , G$3&lt;=$F3)"</formula>
    </cfRule>
  </conditionalFormatting>
  <conditionalFormatting sqref="P16:R16">
    <cfRule type="expression" dxfId="299" priority="301">
      <formula>"'=Y(G$3&gt;=$E3 , G$3&lt;=$F3)"</formula>
    </cfRule>
  </conditionalFormatting>
  <conditionalFormatting sqref="P17:R17">
    <cfRule type="expression" dxfId="298" priority="300">
      <formula>"'=Y(G$3&gt;=$E3 , G$3&lt;=$F3)"</formula>
    </cfRule>
  </conditionalFormatting>
  <conditionalFormatting sqref="P18:R18">
    <cfRule type="expression" dxfId="297" priority="298">
      <formula>"'=Y(G$3&gt;=$E3 , G$3&lt;=$F3)"</formula>
    </cfRule>
  </conditionalFormatting>
  <conditionalFormatting sqref="P19:R19">
    <cfRule type="expression" dxfId="296" priority="297">
      <formula>"'=Y(G$3&gt;=$E3 , G$3&lt;=$F3)"</formula>
    </cfRule>
  </conditionalFormatting>
  <conditionalFormatting sqref="S8">
    <cfRule type="expression" dxfId="295" priority="286">
      <formula>"'=Y(G$3&gt;=$E3 , G$3&lt;=$F3)"</formula>
    </cfRule>
  </conditionalFormatting>
  <conditionalFormatting sqref="S8:S19">
    <cfRule type="cellIs" dxfId="294" priority="296" operator="equal">
      <formula>0</formula>
    </cfRule>
  </conditionalFormatting>
  <conditionalFormatting sqref="S9">
    <cfRule type="expression" dxfId="293" priority="293">
      <formula>"'=Y(G$3&gt;=$E3 , G$3&lt;=$F3)"</formula>
    </cfRule>
  </conditionalFormatting>
  <conditionalFormatting sqref="S10">
    <cfRule type="expression" dxfId="292" priority="295">
      <formula>"'=Y(G$3&gt;=$E3 , G$3&lt;=$F3)"</formula>
    </cfRule>
  </conditionalFormatting>
  <conditionalFormatting sqref="S11">
    <cfRule type="expression" dxfId="291" priority="294">
      <formula>"'=Y(G$3&gt;=$E3 , G$3&lt;=$F3)"</formula>
    </cfRule>
  </conditionalFormatting>
  <conditionalFormatting sqref="S12">
    <cfRule type="expression" dxfId="290" priority="292">
      <formula>"'=Y(G$3&gt;=$E3 , G$3&lt;=$F3)"</formula>
    </cfRule>
  </conditionalFormatting>
  <conditionalFormatting sqref="S13">
    <cfRule type="expression" dxfId="289" priority="291">
      <formula>"'=Y(G$3&gt;=$E3 , G$3&lt;=$F3)"</formula>
    </cfRule>
  </conditionalFormatting>
  <conditionalFormatting sqref="S14">
    <cfRule type="expression" dxfId="288" priority="290">
      <formula>"'=Y(G$3&gt;=$E3 , G$3&lt;=$F3)"</formula>
    </cfRule>
  </conditionalFormatting>
  <conditionalFormatting sqref="S15">
    <cfRule type="expression" dxfId="287" priority="289">
      <formula>"'=Y(G$3&gt;=$E3 , G$3&lt;=$F3)"</formula>
    </cfRule>
  </conditionalFormatting>
  <conditionalFormatting sqref="S16">
    <cfRule type="expression" dxfId="286" priority="288">
      <formula>"'=Y(G$3&gt;=$E3 , G$3&lt;=$F3)"</formula>
    </cfRule>
  </conditionalFormatting>
  <conditionalFormatting sqref="S17">
    <cfRule type="expression" dxfId="285" priority="287">
      <formula>"'=Y(G$3&gt;=$E3 , G$3&lt;=$F3)"</formula>
    </cfRule>
  </conditionalFormatting>
  <conditionalFormatting sqref="S18">
    <cfRule type="expression" dxfId="284" priority="285">
      <formula>"'=Y(G$3&gt;=$E3 , G$3&lt;=$F3)"</formula>
    </cfRule>
  </conditionalFormatting>
  <conditionalFormatting sqref="S19">
    <cfRule type="expression" dxfId="283" priority="284">
      <formula>"'=Y(G$3&gt;=$E3 , G$3&lt;=$F3)"</formula>
    </cfRule>
  </conditionalFormatting>
  <conditionalFormatting sqref="U8:V8">
    <cfRule type="expression" dxfId="282" priority="273">
      <formula>"'=Y(G$3&gt;=$E3 , G$3&lt;=$F3)"</formula>
    </cfRule>
  </conditionalFormatting>
  <conditionalFormatting sqref="U8:V19">
    <cfRule type="cellIs" dxfId="281" priority="283" operator="equal">
      <formula>0</formula>
    </cfRule>
  </conditionalFormatting>
  <conditionalFormatting sqref="U9:V9">
    <cfRule type="expression" dxfId="280" priority="280">
      <formula>"'=Y(G$3&gt;=$E3 , G$3&lt;=$F3)"</formula>
    </cfRule>
  </conditionalFormatting>
  <conditionalFormatting sqref="U10:V10">
    <cfRule type="expression" dxfId="279" priority="282">
      <formula>"'=Y(G$3&gt;=$E3 , G$3&lt;=$F3)"</formula>
    </cfRule>
  </conditionalFormatting>
  <conditionalFormatting sqref="U11:V11">
    <cfRule type="expression" dxfId="278" priority="281">
      <formula>"'=Y(G$3&gt;=$E3 , G$3&lt;=$F3)"</formula>
    </cfRule>
  </conditionalFormatting>
  <conditionalFormatting sqref="U12:V12">
    <cfRule type="expression" dxfId="277" priority="279">
      <formula>"'=Y(G$3&gt;=$E3 , G$3&lt;=$F3)"</formula>
    </cfRule>
  </conditionalFormatting>
  <conditionalFormatting sqref="U13:V13">
    <cfRule type="expression" dxfId="276" priority="278">
      <formula>"'=Y(G$3&gt;=$E3 , G$3&lt;=$F3)"</formula>
    </cfRule>
  </conditionalFormatting>
  <conditionalFormatting sqref="U14:V14">
    <cfRule type="expression" dxfId="275" priority="277">
      <formula>"'=Y(G$3&gt;=$E3 , G$3&lt;=$F3)"</formula>
    </cfRule>
  </conditionalFormatting>
  <conditionalFormatting sqref="U15:V15">
    <cfRule type="expression" dxfId="274" priority="276">
      <formula>"'=Y(G$3&gt;=$E3 , G$3&lt;=$F3)"</formula>
    </cfRule>
  </conditionalFormatting>
  <conditionalFormatting sqref="U16:V16">
    <cfRule type="expression" dxfId="273" priority="275">
      <formula>"'=Y(G$3&gt;=$E3 , G$3&lt;=$F3)"</formula>
    </cfRule>
  </conditionalFormatting>
  <conditionalFormatting sqref="U17:V17">
    <cfRule type="expression" dxfId="272" priority="274">
      <formula>"'=Y(G$3&gt;=$E3 , G$3&lt;=$F3)"</formula>
    </cfRule>
  </conditionalFormatting>
  <conditionalFormatting sqref="U18:V18">
    <cfRule type="expression" dxfId="271" priority="272">
      <formula>"'=Y(G$3&gt;=$E3 , G$3&lt;=$F3)"</formula>
    </cfRule>
  </conditionalFormatting>
  <conditionalFormatting sqref="U19:V19">
    <cfRule type="expression" dxfId="270" priority="271">
      <formula>"'=Y(G$3&gt;=$E3 , G$3&lt;=$F3)"</formula>
    </cfRule>
  </conditionalFormatting>
  <conditionalFormatting sqref="W8">
    <cfRule type="expression" dxfId="269" priority="260">
      <formula>"'=Y(G$3&gt;=$E3 , G$3&lt;=$F3)"</formula>
    </cfRule>
  </conditionalFormatting>
  <conditionalFormatting sqref="W8:W19">
    <cfRule type="cellIs" dxfId="268" priority="270" operator="equal">
      <formula>0</formula>
    </cfRule>
  </conditionalFormatting>
  <conditionalFormatting sqref="W9">
    <cfRule type="expression" dxfId="267" priority="267">
      <formula>"'=Y(G$3&gt;=$E3 , G$3&lt;=$F3)"</formula>
    </cfRule>
  </conditionalFormatting>
  <conditionalFormatting sqref="W10">
    <cfRule type="expression" dxfId="266" priority="269">
      <formula>"'=Y(G$3&gt;=$E3 , G$3&lt;=$F3)"</formula>
    </cfRule>
  </conditionalFormatting>
  <conditionalFormatting sqref="W11">
    <cfRule type="expression" dxfId="265" priority="268">
      <formula>"'=Y(G$3&gt;=$E3 , G$3&lt;=$F3)"</formula>
    </cfRule>
  </conditionalFormatting>
  <conditionalFormatting sqref="W12">
    <cfRule type="expression" dxfId="264" priority="266">
      <formula>"'=Y(G$3&gt;=$E3 , G$3&lt;=$F3)"</formula>
    </cfRule>
  </conditionalFormatting>
  <conditionalFormatting sqref="W13">
    <cfRule type="expression" dxfId="263" priority="265">
      <formula>"'=Y(G$3&gt;=$E3 , G$3&lt;=$F3)"</formula>
    </cfRule>
  </conditionalFormatting>
  <conditionalFormatting sqref="W14">
    <cfRule type="expression" dxfId="262" priority="264">
      <formula>"'=Y(G$3&gt;=$E3 , G$3&lt;=$F3)"</formula>
    </cfRule>
  </conditionalFormatting>
  <conditionalFormatting sqref="W15">
    <cfRule type="expression" dxfId="261" priority="263">
      <formula>"'=Y(G$3&gt;=$E3 , G$3&lt;=$F3)"</formula>
    </cfRule>
  </conditionalFormatting>
  <conditionalFormatting sqref="W16">
    <cfRule type="expression" dxfId="260" priority="262">
      <formula>"'=Y(G$3&gt;=$E3 , G$3&lt;=$F3)"</formula>
    </cfRule>
  </conditionalFormatting>
  <conditionalFormatting sqref="W17">
    <cfRule type="expression" dxfId="259" priority="261">
      <formula>"'=Y(G$3&gt;=$E3 , G$3&lt;=$F3)"</formula>
    </cfRule>
  </conditionalFormatting>
  <conditionalFormatting sqref="W18">
    <cfRule type="expression" dxfId="258" priority="259">
      <formula>"'=Y(G$3&gt;=$E3 , G$3&lt;=$F3)"</formula>
    </cfRule>
  </conditionalFormatting>
  <conditionalFormatting sqref="W19">
    <cfRule type="expression" dxfId="257" priority="258">
      <formula>"'=Y(G$3&gt;=$E3 , G$3&lt;=$F3)"</formula>
    </cfRule>
  </conditionalFormatting>
  <conditionalFormatting sqref="X8:Z8">
    <cfRule type="expression" dxfId="256" priority="247">
      <formula>"'=Y(G$3&gt;=$E3 , G$3&lt;=$F3)"</formula>
    </cfRule>
  </conditionalFormatting>
  <conditionalFormatting sqref="X8:Z19">
    <cfRule type="cellIs" dxfId="255" priority="257" operator="equal">
      <formula>0</formula>
    </cfRule>
  </conditionalFormatting>
  <conditionalFormatting sqref="X9:Z9">
    <cfRule type="expression" dxfId="254" priority="254">
      <formula>"'=Y(G$3&gt;=$E3 , G$3&lt;=$F3)"</formula>
    </cfRule>
  </conditionalFormatting>
  <conditionalFormatting sqref="X10:Z10">
    <cfRule type="expression" dxfId="253" priority="256">
      <formula>"'=Y(G$3&gt;=$E3 , G$3&lt;=$F3)"</formula>
    </cfRule>
  </conditionalFormatting>
  <conditionalFormatting sqref="X11:Z11">
    <cfRule type="expression" dxfId="252" priority="255">
      <formula>"'=Y(G$3&gt;=$E3 , G$3&lt;=$F3)"</formula>
    </cfRule>
  </conditionalFormatting>
  <conditionalFormatting sqref="X12:Z12">
    <cfRule type="expression" dxfId="251" priority="253">
      <formula>"'=Y(G$3&gt;=$E3 , G$3&lt;=$F3)"</formula>
    </cfRule>
  </conditionalFormatting>
  <conditionalFormatting sqref="X13:Z13">
    <cfRule type="expression" dxfId="250" priority="252">
      <formula>"'=Y(G$3&gt;=$E3 , G$3&lt;=$F3)"</formula>
    </cfRule>
  </conditionalFormatting>
  <conditionalFormatting sqref="X14:Z14">
    <cfRule type="expression" dxfId="249" priority="251">
      <formula>"'=Y(G$3&gt;=$E3 , G$3&lt;=$F3)"</formula>
    </cfRule>
  </conditionalFormatting>
  <conditionalFormatting sqref="X15:Z15">
    <cfRule type="expression" dxfId="248" priority="250">
      <formula>"'=Y(G$3&gt;=$E3 , G$3&lt;=$F3)"</formula>
    </cfRule>
  </conditionalFormatting>
  <conditionalFormatting sqref="X16:Z16">
    <cfRule type="expression" dxfId="247" priority="249">
      <formula>"'=Y(G$3&gt;=$E3 , G$3&lt;=$F3)"</formula>
    </cfRule>
  </conditionalFormatting>
  <conditionalFormatting sqref="X17:Z17">
    <cfRule type="expression" dxfId="246" priority="248">
      <formula>"'=Y(G$3&gt;=$E3 , G$3&lt;=$F3)"</formula>
    </cfRule>
  </conditionalFormatting>
  <conditionalFormatting sqref="X18:Z18">
    <cfRule type="expression" dxfId="245" priority="246">
      <formula>"'=Y(G$3&gt;=$E3 , G$3&lt;=$F3)"</formula>
    </cfRule>
  </conditionalFormatting>
  <conditionalFormatting sqref="X19:Z19">
    <cfRule type="expression" dxfId="244" priority="245">
      <formula>"'=Y(G$3&gt;=$E3 , G$3&lt;=$F3)"</formula>
    </cfRule>
  </conditionalFormatting>
  <conditionalFormatting sqref="AA8">
    <cfRule type="expression" dxfId="243" priority="234">
      <formula>"'=Y(G$3&gt;=$E3 , G$3&lt;=$F3)"</formula>
    </cfRule>
  </conditionalFormatting>
  <conditionalFormatting sqref="AA8:AA19">
    <cfRule type="cellIs" dxfId="242" priority="244" operator="equal">
      <formula>0</formula>
    </cfRule>
  </conditionalFormatting>
  <conditionalFormatting sqref="AA9">
    <cfRule type="expression" dxfId="241" priority="241">
      <formula>"'=Y(G$3&gt;=$E3 , G$3&lt;=$F3)"</formula>
    </cfRule>
  </conditionalFormatting>
  <conditionalFormatting sqref="AA10">
    <cfRule type="expression" dxfId="240" priority="243">
      <formula>"'=Y(G$3&gt;=$E3 , G$3&lt;=$F3)"</formula>
    </cfRule>
  </conditionalFormatting>
  <conditionalFormatting sqref="AA11">
    <cfRule type="expression" dxfId="239" priority="242">
      <formula>"'=Y(G$3&gt;=$E3 , G$3&lt;=$F3)"</formula>
    </cfRule>
  </conditionalFormatting>
  <conditionalFormatting sqref="AA12">
    <cfRule type="expression" dxfId="238" priority="240">
      <formula>"'=Y(G$3&gt;=$E3 , G$3&lt;=$F3)"</formula>
    </cfRule>
  </conditionalFormatting>
  <conditionalFormatting sqref="AA13">
    <cfRule type="expression" dxfId="237" priority="239">
      <formula>"'=Y(G$3&gt;=$E3 , G$3&lt;=$F3)"</formula>
    </cfRule>
  </conditionalFormatting>
  <conditionalFormatting sqref="AA14">
    <cfRule type="expression" dxfId="236" priority="238">
      <formula>"'=Y(G$3&gt;=$E3 , G$3&lt;=$F3)"</formula>
    </cfRule>
  </conditionalFormatting>
  <conditionalFormatting sqref="AA15">
    <cfRule type="expression" dxfId="235" priority="237">
      <formula>"'=Y(G$3&gt;=$E3 , G$3&lt;=$F3)"</formula>
    </cfRule>
  </conditionalFormatting>
  <conditionalFormatting sqref="AA16">
    <cfRule type="expression" dxfId="234" priority="236">
      <formula>"'=Y(G$3&gt;=$E3 , G$3&lt;=$F3)"</formula>
    </cfRule>
  </conditionalFormatting>
  <conditionalFormatting sqref="AA17">
    <cfRule type="expression" dxfId="233" priority="235">
      <formula>"'=Y(G$3&gt;=$E3 , G$3&lt;=$F3)"</formula>
    </cfRule>
  </conditionalFormatting>
  <conditionalFormatting sqref="AA18">
    <cfRule type="expression" dxfId="232" priority="233">
      <formula>"'=Y(G$3&gt;=$E3 , G$3&lt;=$F3)"</formula>
    </cfRule>
  </conditionalFormatting>
  <conditionalFormatting sqref="AA19">
    <cfRule type="expression" dxfId="231" priority="232">
      <formula>"'=Y(G$3&gt;=$E3 , G$3&lt;=$F3)"</formula>
    </cfRule>
  </conditionalFormatting>
  <conditionalFormatting sqref="AB8:AD8">
    <cfRule type="expression" dxfId="230" priority="221">
      <formula>"'=Y(G$3&gt;=$E3 , G$3&lt;=$F3)"</formula>
    </cfRule>
  </conditionalFormatting>
  <conditionalFormatting sqref="AB8:AD19">
    <cfRule type="cellIs" dxfId="229" priority="231" operator="equal">
      <formula>0</formula>
    </cfRule>
  </conditionalFormatting>
  <conditionalFormatting sqref="AB9:AD9">
    <cfRule type="expression" dxfId="228" priority="228">
      <formula>"'=Y(G$3&gt;=$E3 , G$3&lt;=$F3)"</formula>
    </cfRule>
  </conditionalFormatting>
  <conditionalFormatting sqref="AB10:AD10">
    <cfRule type="expression" dxfId="227" priority="230">
      <formula>"'=Y(G$3&gt;=$E3 , G$3&lt;=$F3)"</formula>
    </cfRule>
  </conditionalFormatting>
  <conditionalFormatting sqref="AB11:AD11">
    <cfRule type="expression" dxfId="226" priority="229">
      <formula>"'=Y(G$3&gt;=$E3 , G$3&lt;=$F3)"</formula>
    </cfRule>
  </conditionalFormatting>
  <conditionalFormatting sqref="AB12:AD12">
    <cfRule type="expression" dxfId="225" priority="227">
      <formula>"'=Y(G$3&gt;=$E3 , G$3&lt;=$F3)"</formula>
    </cfRule>
  </conditionalFormatting>
  <conditionalFormatting sqref="AB13:AD13">
    <cfRule type="expression" dxfId="224" priority="226">
      <formula>"'=Y(G$3&gt;=$E3 , G$3&lt;=$F3)"</formula>
    </cfRule>
  </conditionalFormatting>
  <conditionalFormatting sqref="AB14:AD14">
    <cfRule type="expression" dxfId="223" priority="225">
      <formula>"'=Y(G$3&gt;=$E3 , G$3&lt;=$F3)"</formula>
    </cfRule>
  </conditionalFormatting>
  <conditionalFormatting sqref="AB15:AD15">
    <cfRule type="expression" dxfId="222" priority="224">
      <formula>"'=Y(G$3&gt;=$E3 , G$3&lt;=$F3)"</formula>
    </cfRule>
  </conditionalFormatting>
  <conditionalFormatting sqref="AB16:AD16">
    <cfRule type="expression" dxfId="221" priority="223">
      <formula>"'=Y(G$3&gt;=$E3 , G$3&lt;=$F3)"</formula>
    </cfRule>
  </conditionalFormatting>
  <conditionalFormatting sqref="AB17:AD17">
    <cfRule type="expression" dxfId="220" priority="222">
      <formula>"'=Y(G$3&gt;=$E3 , G$3&lt;=$F3)"</formula>
    </cfRule>
  </conditionalFormatting>
  <conditionalFormatting sqref="AB18:AD18">
    <cfRule type="expression" dxfId="219" priority="220">
      <formula>"'=Y(G$3&gt;=$E3 , G$3&lt;=$F3)"</formula>
    </cfRule>
  </conditionalFormatting>
  <conditionalFormatting sqref="AB19:AD19">
    <cfRule type="expression" dxfId="218" priority="219">
      <formula>"'=Y(G$3&gt;=$E3 , G$3&lt;=$F3)"</formula>
    </cfRule>
  </conditionalFormatting>
  <conditionalFormatting sqref="AE8">
    <cfRule type="expression" dxfId="217" priority="208">
      <formula>"'=Y(G$3&gt;=$E3 , G$3&lt;=$F3)"</formula>
    </cfRule>
  </conditionalFormatting>
  <conditionalFormatting sqref="AE8:AE19">
    <cfRule type="cellIs" dxfId="216" priority="218" operator="equal">
      <formula>0</formula>
    </cfRule>
  </conditionalFormatting>
  <conditionalFormatting sqref="AE9">
    <cfRule type="expression" dxfId="215" priority="215">
      <formula>"'=Y(G$3&gt;=$E3 , G$3&lt;=$F3)"</formula>
    </cfRule>
  </conditionalFormatting>
  <conditionalFormatting sqref="AE10">
    <cfRule type="expression" dxfId="214" priority="217">
      <formula>"'=Y(G$3&gt;=$E3 , G$3&lt;=$F3)"</formula>
    </cfRule>
  </conditionalFormatting>
  <conditionalFormatting sqref="AE11">
    <cfRule type="expression" dxfId="213" priority="216">
      <formula>"'=Y(G$3&gt;=$E3 , G$3&lt;=$F3)"</formula>
    </cfRule>
  </conditionalFormatting>
  <conditionalFormatting sqref="AE12">
    <cfRule type="expression" dxfId="212" priority="214">
      <formula>"'=Y(G$3&gt;=$E3 , G$3&lt;=$F3)"</formula>
    </cfRule>
  </conditionalFormatting>
  <conditionalFormatting sqref="AE13">
    <cfRule type="expression" dxfId="211" priority="213">
      <formula>"'=Y(G$3&gt;=$E3 , G$3&lt;=$F3)"</formula>
    </cfRule>
  </conditionalFormatting>
  <conditionalFormatting sqref="AE14">
    <cfRule type="expression" dxfId="210" priority="212">
      <formula>"'=Y(G$3&gt;=$E3 , G$3&lt;=$F3)"</formula>
    </cfRule>
  </conditionalFormatting>
  <conditionalFormatting sqref="AE15">
    <cfRule type="expression" dxfId="209" priority="211">
      <formula>"'=Y(G$3&gt;=$E3 , G$3&lt;=$F3)"</formula>
    </cfRule>
  </conditionalFormatting>
  <conditionalFormatting sqref="AE16">
    <cfRule type="expression" dxfId="208" priority="210">
      <formula>"'=Y(G$3&gt;=$E3 , G$3&lt;=$F3)"</formula>
    </cfRule>
  </conditionalFormatting>
  <conditionalFormatting sqref="AE17">
    <cfRule type="expression" dxfId="207" priority="209">
      <formula>"'=Y(G$3&gt;=$E3 , G$3&lt;=$F3)"</formula>
    </cfRule>
  </conditionalFormatting>
  <conditionalFormatting sqref="AE18">
    <cfRule type="expression" dxfId="206" priority="207">
      <formula>"'=Y(G$3&gt;=$E3 , G$3&lt;=$F3)"</formula>
    </cfRule>
  </conditionalFormatting>
  <conditionalFormatting sqref="AE19">
    <cfRule type="expression" dxfId="205" priority="206">
      <formula>"'=Y(G$3&gt;=$E3 , G$3&lt;=$F3)"</formula>
    </cfRule>
  </conditionalFormatting>
  <conditionalFormatting sqref="D20:K20">
    <cfRule type="cellIs" dxfId="204" priority="185" operator="equal">
      <formula>0</formula>
    </cfRule>
  </conditionalFormatting>
  <conditionalFormatting sqref="D20:K20">
    <cfRule type="expression" dxfId="203" priority="184">
      <formula>"'=Y(G$3&gt;=$E3 , G$3&lt;=$F3)"</formula>
    </cfRule>
  </conditionalFormatting>
  <conditionalFormatting sqref="L20:O20">
    <cfRule type="cellIs" dxfId="202" priority="183" operator="equal">
      <formula>0</formula>
    </cfRule>
  </conditionalFormatting>
  <conditionalFormatting sqref="L20:O20">
    <cfRule type="expression" dxfId="201" priority="182">
      <formula>"'=Y(G$3&gt;=$E3 , G$3&lt;=$F3)"</formula>
    </cfRule>
  </conditionalFormatting>
  <conditionalFormatting sqref="P20:R20">
    <cfRule type="cellIs" dxfId="200" priority="181" operator="equal">
      <formula>0</formula>
    </cfRule>
  </conditionalFormatting>
  <conditionalFormatting sqref="P20:R20">
    <cfRule type="expression" dxfId="199" priority="180">
      <formula>"'=Y(G$3&gt;=$E3 , G$3&lt;=$F3)"</formula>
    </cfRule>
  </conditionalFormatting>
  <conditionalFormatting sqref="S20">
    <cfRule type="cellIs" dxfId="198" priority="179" operator="equal">
      <formula>0</formula>
    </cfRule>
  </conditionalFormatting>
  <conditionalFormatting sqref="S20">
    <cfRule type="expression" dxfId="197" priority="178">
      <formula>"'=Y(G$3&gt;=$E3 , G$3&lt;=$F3)"</formula>
    </cfRule>
  </conditionalFormatting>
  <conditionalFormatting sqref="U20:V20">
    <cfRule type="cellIs" dxfId="196" priority="177" operator="equal">
      <formula>0</formula>
    </cfRule>
  </conditionalFormatting>
  <conditionalFormatting sqref="U20:V20">
    <cfRule type="expression" dxfId="195" priority="176">
      <formula>"'=Y(G$3&gt;=$E3 , G$3&lt;=$F3)"</formula>
    </cfRule>
  </conditionalFormatting>
  <conditionalFormatting sqref="W20">
    <cfRule type="cellIs" dxfId="194" priority="175" operator="equal">
      <formula>0</formula>
    </cfRule>
  </conditionalFormatting>
  <conditionalFormatting sqref="W20">
    <cfRule type="expression" dxfId="193" priority="174">
      <formula>"'=Y(G$3&gt;=$E3 , G$3&lt;=$F3)"</formula>
    </cfRule>
  </conditionalFormatting>
  <conditionalFormatting sqref="X20:Z20">
    <cfRule type="cellIs" dxfId="192" priority="173" operator="equal">
      <formula>0</formula>
    </cfRule>
  </conditionalFormatting>
  <conditionalFormatting sqref="X20:Z20">
    <cfRule type="expression" dxfId="191" priority="172">
      <formula>"'=Y(G$3&gt;=$E3 , G$3&lt;=$F3)"</formula>
    </cfRule>
  </conditionalFormatting>
  <conditionalFormatting sqref="AA20">
    <cfRule type="cellIs" dxfId="190" priority="171" operator="equal">
      <formula>0</formula>
    </cfRule>
  </conditionalFormatting>
  <conditionalFormatting sqref="AA20">
    <cfRule type="expression" dxfId="189" priority="170">
      <formula>"'=Y(G$3&gt;=$E3 , G$3&lt;=$F3)"</formula>
    </cfRule>
  </conditionalFormatting>
  <conditionalFormatting sqref="AB20:AD20">
    <cfRule type="cellIs" dxfId="188" priority="169" operator="equal">
      <formula>0</formula>
    </cfRule>
  </conditionalFormatting>
  <conditionalFormatting sqref="AB20:AD20">
    <cfRule type="expression" dxfId="187" priority="168">
      <formula>"'=Y(G$3&gt;=$E3 , G$3&lt;=$F3)"</formula>
    </cfRule>
  </conditionalFormatting>
  <conditionalFormatting sqref="AE20">
    <cfRule type="cellIs" dxfId="186" priority="167" operator="equal">
      <formula>0</formula>
    </cfRule>
  </conditionalFormatting>
  <conditionalFormatting sqref="AE20">
    <cfRule type="expression" dxfId="185" priority="166">
      <formula>"'=Y(G$3&gt;=$E3 , G$3&lt;=$F3)"</formula>
    </cfRule>
  </conditionalFormatting>
  <conditionalFormatting sqref="T8">
    <cfRule type="expression" dxfId="164" priority="155">
      <formula>"'=Y(G$3&gt;=$E3 , G$3&lt;=$F3)"</formula>
    </cfRule>
  </conditionalFormatting>
  <conditionalFormatting sqref="T8:T19">
    <cfRule type="cellIs" dxfId="163" priority="165" operator="equal">
      <formula>0</formula>
    </cfRule>
  </conditionalFormatting>
  <conditionalFormatting sqref="T9">
    <cfRule type="expression" dxfId="162" priority="162">
      <formula>"'=Y(G$3&gt;=$E3 , G$3&lt;=$F3)"</formula>
    </cfRule>
  </conditionalFormatting>
  <conditionalFormatting sqref="T10">
    <cfRule type="expression" dxfId="161" priority="164">
      <formula>"'=Y(G$3&gt;=$E3 , G$3&lt;=$F3)"</formula>
    </cfRule>
  </conditionalFormatting>
  <conditionalFormatting sqref="T11">
    <cfRule type="expression" dxfId="160" priority="163">
      <formula>"'=Y(G$3&gt;=$E3 , G$3&lt;=$F3)"</formula>
    </cfRule>
  </conditionalFormatting>
  <conditionalFormatting sqref="T12">
    <cfRule type="expression" dxfId="159" priority="161">
      <formula>"'=Y(G$3&gt;=$E3 , G$3&lt;=$F3)"</formula>
    </cfRule>
  </conditionalFormatting>
  <conditionalFormatting sqref="T13">
    <cfRule type="expression" dxfId="158" priority="160">
      <formula>"'=Y(G$3&gt;=$E3 , G$3&lt;=$F3)"</formula>
    </cfRule>
  </conditionalFormatting>
  <conditionalFormatting sqref="T14">
    <cfRule type="expression" dxfId="157" priority="159">
      <formula>"'=Y(G$3&gt;=$E3 , G$3&lt;=$F3)"</formula>
    </cfRule>
  </conditionalFormatting>
  <conditionalFormatting sqref="T15">
    <cfRule type="expression" dxfId="156" priority="158">
      <formula>"'=Y(G$3&gt;=$E3 , G$3&lt;=$F3)"</formula>
    </cfRule>
  </conditionalFormatting>
  <conditionalFormatting sqref="T16">
    <cfRule type="expression" dxfId="155" priority="157">
      <formula>"'=Y(G$3&gt;=$E3 , G$3&lt;=$F3)"</formula>
    </cfRule>
  </conditionalFormatting>
  <conditionalFormatting sqref="T17">
    <cfRule type="expression" dxfId="154" priority="156">
      <formula>"'=Y(G$3&gt;=$E3 , G$3&lt;=$F3)"</formula>
    </cfRule>
  </conditionalFormatting>
  <conditionalFormatting sqref="T18">
    <cfRule type="expression" dxfId="153" priority="154">
      <formula>"'=Y(G$3&gt;=$E3 , G$3&lt;=$F3)"</formula>
    </cfRule>
  </conditionalFormatting>
  <conditionalFormatting sqref="T19">
    <cfRule type="expression" dxfId="152" priority="153">
      <formula>"'=Y(G$3&gt;=$E3 , G$3&lt;=$F3)"</formula>
    </cfRule>
  </conditionalFormatting>
  <conditionalFormatting sqref="T20">
    <cfRule type="cellIs" dxfId="151" priority="152" operator="equal">
      <formula>0</formula>
    </cfRule>
  </conditionalFormatting>
  <conditionalFormatting sqref="T20">
    <cfRule type="expression" dxfId="150" priority="151">
      <formula>"'=Y(G$3&gt;=$E3 , G$3&lt;=$F3)"</formula>
    </cfRule>
  </conditionalFormatting>
  <conditionalFormatting sqref="AF8:AH8">
    <cfRule type="expression" dxfId="149" priority="140">
      <formula>"'=Y(G$3&gt;=$E3 , G$3&lt;=$F3)"</formula>
    </cfRule>
  </conditionalFormatting>
  <conditionalFormatting sqref="AF8:AH19">
    <cfRule type="cellIs" dxfId="148" priority="150" operator="equal">
      <formula>0</formula>
    </cfRule>
  </conditionalFormatting>
  <conditionalFormatting sqref="AF9:AH9">
    <cfRule type="expression" dxfId="147" priority="147">
      <formula>"'=Y(G$3&gt;=$E3 , G$3&lt;=$F3)"</formula>
    </cfRule>
  </conditionalFormatting>
  <conditionalFormatting sqref="AF10:AH10">
    <cfRule type="expression" dxfId="146" priority="149">
      <formula>"'=Y(G$3&gt;=$E3 , G$3&lt;=$F3)"</formula>
    </cfRule>
  </conditionalFormatting>
  <conditionalFormatting sqref="AF11:AH11">
    <cfRule type="expression" dxfId="145" priority="148">
      <formula>"'=Y(G$3&gt;=$E3 , G$3&lt;=$F3)"</formula>
    </cfRule>
  </conditionalFormatting>
  <conditionalFormatting sqref="AF12:AH12">
    <cfRule type="expression" dxfId="144" priority="146">
      <formula>"'=Y(G$3&gt;=$E3 , G$3&lt;=$F3)"</formula>
    </cfRule>
  </conditionalFormatting>
  <conditionalFormatting sqref="AF13:AH13">
    <cfRule type="expression" dxfId="143" priority="145">
      <formula>"'=Y(G$3&gt;=$E3 , G$3&lt;=$F3)"</formula>
    </cfRule>
  </conditionalFormatting>
  <conditionalFormatting sqref="AF14:AH14">
    <cfRule type="expression" dxfId="142" priority="144">
      <formula>"'=Y(G$3&gt;=$E3 , G$3&lt;=$F3)"</formula>
    </cfRule>
  </conditionalFormatting>
  <conditionalFormatting sqref="AF15:AH15">
    <cfRule type="expression" dxfId="141" priority="143">
      <formula>"'=Y(G$3&gt;=$E3 , G$3&lt;=$F3)"</formula>
    </cfRule>
  </conditionalFormatting>
  <conditionalFormatting sqref="AF16:AH16">
    <cfRule type="expression" dxfId="140" priority="142">
      <formula>"'=Y(G$3&gt;=$E3 , G$3&lt;=$F3)"</formula>
    </cfRule>
  </conditionalFormatting>
  <conditionalFormatting sqref="AF17:AH17">
    <cfRule type="expression" dxfId="139" priority="141">
      <formula>"'=Y(G$3&gt;=$E3 , G$3&lt;=$F3)"</formula>
    </cfRule>
  </conditionalFormatting>
  <conditionalFormatting sqref="AF18:AH18">
    <cfRule type="expression" dxfId="138" priority="139">
      <formula>"'=Y(G$3&gt;=$E3 , G$3&lt;=$F3)"</formula>
    </cfRule>
  </conditionalFormatting>
  <conditionalFormatting sqref="AF19:AH19">
    <cfRule type="expression" dxfId="137" priority="138">
      <formula>"'=Y(G$3&gt;=$E3 , G$3&lt;=$F3)"</formula>
    </cfRule>
  </conditionalFormatting>
  <conditionalFormatting sqref="AI8">
    <cfRule type="expression" dxfId="136" priority="127">
      <formula>"'=Y(G$3&gt;=$E3 , G$3&lt;=$F3)"</formula>
    </cfRule>
  </conditionalFormatting>
  <conditionalFormatting sqref="AI8:AI19">
    <cfRule type="cellIs" dxfId="135" priority="137" operator="equal">
      <formula>0</formula>
    </cfRule>
  </conditionalFormatting>
  <conditionalFormatting sqref="AI9">
    <cfRule type="expression" dxfId="134" priority="134">
      <formula>"'=Y(G$3&gt;=$E3 , G$3&lt;=$F3)"</formula>
    </cfRule>
  </conditionalFormatting>
  <conditionalFormatting sqref="AI10">
    <cfRule type="expression" dxfId="133" priority="136">
      <formula>"'=Y(G$3&gt;=$E3 , G$3&lt;=$F3)"</formula>
    </cfRule>
  </conditionalFormatting>
  <conditionalFormatting sqref="AI11">
    <cfRule type="expression" dxfId="132" priority="135">
      <formula>"'=Y(G$3&gt;=$E3 , G$3&lt;=$F3)"</formula>
    </cfRule>
  </conditionalFormatting>
  <conditionalFormatting sqref="AI12">
    <cfRule type="expression" dxfId="131" priority="133">
      <formula>"'=Y(G$3&gt;=$E3 , G$3&lt;=$F3)"</formula>
    </cfRule>
  </conditionalFormatting>
  <conditionalFormatting sqref="AI13">
    <cfRule type="expression" dxfId="130" priority="132">
      <formula>"'=Y(G$3&gt;=$E3 , G$3&lt;=$F3)"</formula>
    </cfRule>
  </conditionalFormatting>
  <conditionalFormatting sqref="AI14">
    <cfRule type="expression" dxfId="129" priority="131">
      <formula>"'=Y(G$3&gt;=$E3 , G$3&lt;=$F3)"</formula>
    </cfRule>
  </conditionalFormatting>
  <conditionalFormatting sqref="AI15">
    <cfRule type="expression" dxfId="128" priority="130">
      <formula>"'=Y(G$3&gt;=$E3 , G$3&lt;=$F3)"</formula>
    </cfRule>
  </conditionalFormatting>
  <conditionalFormatting sqref="AI16">
    <cfRule type="expression" dxfId="127" priority="129">
      <formula>"'=Y(G$3&gt;=$E3 , G$3&lt;=$F3)"</formula>
    </cfRule>
  </conditionalFormatting>
  <conditionalFormatting sqref="AI17">
    <cfRule type="expression" dxfId="126" priority="128">
      <formula>"'=Y(G$3&gt;=$E3 , G$3&lt;=$F3)"</formula>
    </cfRule>
  </conditionalFormatting>
  <conditionalFormatting sqref="AI18">
    <cfRule type="expression" dxfId="125" priority="126">
      <formula>"'=Y(G$3&gt;=$E3 , G$3&lt;=$F3)"</formula>
    </cfRule>
  </conditionalFormatting>
  <conditionalFormatting sqref="AI19">
    <cfRule type="expression" dxfId="124" priority="125">
      <formula>"'=Y(G$3&gt;=$E3 , G$3&lt;=$F3)"</formula>
    </cfRule>
  </conditionalFormatting>
  <conditionalFormatting sqref="AF20:AH20">
    <cfRule type="cellIs" dxfId="123" priority="124" operator="equal">
      <formula>0</formula>
    </cfRule>
  </conditionalFormatting>
  <conditionalFormatting sqref="AF20:AH20">
    <cfRule type="expression" dxfId="122" priority="123">
      <formula>"'=Y(G$3&gt;=$E3 , G$3&lt;=$F3)"</formula>
    </cfRule>
  </conditionalFormatting>
  <conditionalFormatting sqref="AI20">
    <cfRule type="cellIs" dxfId="121" priority="122" operator="equal">
      <formula>0</formula>
    </cfRule>
  </conditionalFormatting>
  <conditionalFormatting sqref="AI20">
    <cfRule type="expression" dxfId="120" priority="121">
      <formula>"'=Y(G$3&gt;=$E3 , G$3&lt;=$F3)"</formula>
    </cfRule>
  </conditionalFormatting>
  <conditionalFormatting sqref="AJ8:AL8">
    <cfRule type="expression" dxfId="119" priority="110">
      <formula>"'=Y(G$3&gt;=$E3 , G$3&lt;=$F3)"</formula>
    </cfRule>
  </conditionalFormatting>
  <conditionalFormatting sqref="AJ8:AL19">
    <cfRule type="cellIs" dxfId="118" priority="120" operator="equal">
      <formula>0</formula>
    </cfRule>
  </conditionalFormatting>
  <conditionalFormatting sqref="AJ9:AL9">
    <cfRule type="expression" dxfId="117" priority="117">
      <formula>"'=Y(G$3&gt;=$E3 , G$3&lt;=$F3)"</formula>
    </cfRule>
  </conditionalFormatting>
  <conditionalFormatting sqref="AJ10:AL10">
    <cfRule type="expression" dxfId="116" priority="119">
      <formula>"'=Y(G$3&gt;=$E3 , G$3&lt;=$F3)"</formula>
    </cfRule>
  </conditionalFormatting>
  <conditionalFormatting sqref="AJ11:AL11">
    <cfRule type="expression" dxfId="115" priority="118">
      <formula>"'=Y(G$3&gt;=$E3 , G$3&lt;=$F3)"</formula>
    </cfRule>
  </conditionalFormatting>
  <conditionalFormatting sqref="AJ12:AL12">
    <cfRule type="expression" dxfId="114" priority="116">
      <formula>"'=Y(G$3&gt;=$E3 , G$3&lt;=$F3)"</formula>
    </cfRule>
  </conditionalFormatting>
  <conditionalFormatting sqref="AJ13:AL13">
    <cfRule type="expression" dxfId="113" priority="115">
      <formula>"'=Y(G$3&gt;=$E3 , G$3&lt;=$F3)"</formula>
    </cfRule>
  </conditionalFormatting>
  <conditionalFormatting sqref="AJ14:AL14">
    <cfRule type="expression" dxfId="112" priority="114">
      <formula>"'=Y(G$3&gt;=$E3 , G$3&lt;=$F3)"</formula>
    </cfRule>
  </conditionalFormatting>
  <conditionalFormatting sqref="AJ15:AL15">
    <cfRule type="expression" dxfId="111" priority="113">
      <formula>"'=Y(G$3&gt;=$E3 , G$3&lt;=$F3)"</formula>
    </cfRule>
  </conditionalFormatting>
  <conditionalFormatting sqref="AJ16:AL16">
    <cfRule type="expression" dxfId="110" priority="112">
      <formula>"'=Y(G$3&gt;=$E3 , G$3&lt;=$F3)"</formula>
    </cfRule>
  </conditionalFormatting>
  <conditionalFormatting sqref="AJ17:AL17">
    <cfRule type="expression" dxfId="109" priority="111">
      <formula>"'=Y(G$3&gt;=$E3 , G$3&lt;=$F3)"</formula>
    </cfRule>
  </conditionalFormatting>
  <conditionalFormatting sqref="AJ18:AL18">
    <cfRule type="expression" dxfId="108" priority="109">
      <formula>"'=Y(G$3&gt;=$E3 , G$3&lt;=$F3)"</formula>
    </cfRule>
  </conditionalFormatting>
  <conditionalFormatting sqref="AJ19:AL19">
    <cfRule type="expression" dxfId="107" priority="108">
      <formula>"'=Y(G$3&gt;=$E3 , G$3&lt;=$F3)"</formula>
    </cfRule>
  </conditionalFormatting>
  <conditionalFormatting sqref="AM8">
    <cfRule type="expression" dxfId="106" priority="97">
      <formula>"'=Y(G$3&gt;=$E3 , G$3&lt;=$F3)"</formula>
    </cfRule>
  </conditionalFormatting>
  <conditionalFormatting sqref="AM8:AM19">
    <cfRule type="cellIs" dxfId="105" priority="107" operator="equal">
      <formula>0</formula>
    </cfRule>
  </conditionalFormatting>
  <conditionalFormatting sqref="AM9">
    <cfRule type="expression" dxfId="104" priority="104">
      <formula>"'=Y(G$3&gt;=$E3 , G$3&lt;=$F3)"</formula>
    </cfRule>
  </conditionalFormatting>
  <conditionalFormatting sqref="AM10">
    <cfRule type="expression" dxfId="103" priority="106">
      <formula>"'=Y(G$3&gt;=$E3 , G$3&lt;=$F3)"</formula>
    </cfRule>
  </conditionalFormatting>
  <conditionalFormatting sqref="AM11">
    <cfRule type="expression" dxfId="102" priority="105">
      <formula>"'=Y(G$3&gt;=$E3 , G$3&lt;=$F3)"</formula>
    </cfRule>
  </conditionalFormatting>
  <conditionalFormatting sqref="AM12">
    <cfRule type="expression" dxfId="101" priority="103">
      <formula>"'=Y(G$3&gt;=$E3 , G$3&lt;=$F3)"</formula>
    </cfRule>
  </conditionalFormatting>
  <conditionalFormatting sqref="AM13">
    <cfRule type="expression" dxfId="100" priority="102">
      <formula>"'=Y(G$3&gt;=$E3 , G$3&lt;=$F3)"</formula>
    </cfRule>
  </conditionalFormatting>
  <conditionalFormatting sqref="AM14">
    <cfRule type="expression" dxfId="99" priority="101">
      <formula>"'=Y(G$3&gt;=$E3 , G$3&lt;=$F3)"</formula>
    </cfRule>
  </conditionalFormatting>
  <conditionalFormatting sqref="AM15">
    <cfRule type="expression" dxfId="98" priority="100">
      <formula>"'=Y(G$3&gt;=$E3 , G$3&lt;=$F3)"</formula>
    </cfRule>
  </conditionalFormatting>
  <conditionalFormatting sqref="AM16">
    <cfRule type="expression" dxfId="97" priority="99">
      <formula>"'=Y(G$3&gt;=$E3 , G$3&lt;=$F3)"</formula>
    </cfRule>
  </conditionalFormatting>
  <conditionalFormatting sqref="AM17">
    <cfRule type="expression" dxfId="96" priority="98">
      <formula>"'=Y(G$3&gt;=$E3 , G$3&lt;=$F3)"</formula>
    </cfRule>
  </conditionalFormatting>
  <conditionalFormatting sqref="AM18">
    <cfRule type="expression" dxfId="95" priority="96">
      <formula>"'=Y(G$3&gt;=$E3 , G$3&lt;=$F3)"</formula>
    </cfRule>
  </conditionalFormatting>
  <conditionalFormatting sqref="AM19">
    <cfRule type="expression" dxfId="94" priority="95">
      <formula>"'=Y(G$3&gt;=$E3 , G$3&lt;=$F3)"</formula>
    </cfRule>
  </conditionalFormatting>
  <conditionalFormatting sqref="AJ20:AL20">
    <cfRule type="cellIs" dxfId="93" priority="94" operator="equal">
      <formula>0</formula>
    </cfRule>
  </conditionalFormatting>
  <conditionalFormatting sqref="AJ20:AL20">
    <cfRule type="expression" dxfId="92" priority="93">
      <formula>"'=Y(G$3&gt;=$E3 , G$3&lt;=$F3)"</formula>
    </cfRule>
  </conditionalFormatting>
  <conditionalFormatting sqref="AM20">
    <cfRule type="cellIs" dxfId="91" priority="92" operator="equal">
      <formula>0</formula>
    </cfRule>
  </conditionalFormatting>
  <conditionalFormatting sqref="AM20">
    <cfRule type="expression" dxfId="90" priority="91">
      <formula>"'=Y(G$3&gt;=$E3 , G$3&lt;=$F3)"</formula>
    </cfRule>
  </conditionalFormatting>
  <conditionalFormatting sqref="AN8:AP8">
    <cfRule type="expression" dxfId="89" priority="80">
      <formula>"'=Y(G$3&gt;=$E3 , G$3&lt;=$F3)"</formula>
    </cfRule>
  </conditionalFormatting>
  <conditionalFormatting sqref="AN8:AP19">
    <cfRule type="cellIs" dxfId="88" priority="90" operator="equal">
      <formula>0</formula>
    </cfRule>
  </conditionalFormatting>
  <conditionalFormatting sqref="AN9:AP9">
    <cfRule type="expression" dxfId="87" priority="87">
      <formula>"'=Y(G$3&gt;=$E3 , G$3&lt;=$F3)"</formula>
    </cfRule>
  </conditionalFormatting>
  <conditionalFormatting sqref="AN10:AP10">
    <cfRule type="expression" dxfId="86" priority="89">
      <formula>"'=Y(G$3&gt;=$E3 , G$3&lt;=$F3)"</formula>
    </cfRule>
  </conditionalFormatting>
  <conditionalFormatting sqref="AN11:AP11">
    <cfRule type="expression" dxfId="85" priority="88">
      <formula>"'=Y(G$3&gt;=$E3 , G$3&lt;=$F3)"</formula>
    </cfRule>
  </conditionalFormatting>
  <conditionalFormatting sqref="AN12:AP12">
    <cfRule type="expression" dxfId="84" priority="86">
      <formula>"'=Y(G$3&gt;=$E3 , G$3&lt;=$F3)"</formula>
    </cfRule>
  </conditionalFormatting>
  <conditionalFormatting sqref="AN13:AP13">
    <cfRule type="expression" dxfId="83" priority="85">
      <formula>"'=Y(G$3&gt;=$E3 , G$3&lt;=$F3)"</formula>
    </cfRule>
  </conditionalFormatting>
  <conditionalFormatting sqref="AN14:AP14">
    <cfRule type="expression" dxfId="82" priority="84">
      <formula>"'=Y(G$3&gt;=$E3 , G$3&lt;=$F3)"</formula>
    </cfRule>
  </conditionalFormatting>
  <conditionalFormatting sqref="AN15:AP15">
    <cfRule type="expression" dxfId="81" priority="83">
      <formula>"'=Y(G$3&gt;=$E3 , G$3&lt;=$F3)"</formula>
    </cfRule>
  </conditionalFormatting>
  <conditionalFormatting sqref="AN16:AP16">
    <cfRule type="expression" dxfId="80" priority="82">
      <formula>"'=Y(G$3&gt;=$E3 , G$3&lt;=$F3)"</formula>
    </cfRule>
  </conditionalFormatting>
  <conditionalFormatting sqref="AN17:AP17">
    <cfRule type="expression" dxfId="79" priority="81">
      <formula>"'=Y(G$3&gt;=$E3 , G$3&lt;=$F3)"</formula>
    </cfRule>
  </conditionalFormatting>
  <conditionalFormatting sqref="AN18:AP18">
    <cfRule type="expression" dxfId="78" priority="79">
      <formula>"'=Y(G$3&gt;=$E3 , G$3&lt;=$F3)"</formula>
    </cfRule>
  </conditionalFormatting>
  <conditionalFormatting sqref="AN19:AP19">
    <cfRule type="expression" dxfId="77" priority="78">
      <formula>"'=Y(G$3&gt;=$E3 , G$3&lt;=$F3)"</formula>
    </cfRule>
  </conditionalFormatting>
  <conditionalFormatting sqref="AQ8">
    <cfRule type="expression" dxfId="76" priority="67">
      <formula>"'=Y(G$3&gt;=$E3 , G$3&lt;=$F3)"</formula>
    </cfRule>
  </conditionalFormatting>
  <conditionalFormatting sqref="AQ8:AQ19">
    <cfRule type="cellIs" dxfId="75" priority="77" operator="equal">
      <formula>0</formula>
    </cfRule>
  </conditionalFormatting>
  <conditionalFormatting sqref="AQ9">
    <cfRule type="expression" dxfId="74" priority="74">
      <formula>"'=Y(G$3&gt;=$E3 , G$3&lt;=$F3)"</formula>
    </cfRule>
  </conditionalFormatting>
  <conditionalFormatting sqref="AQ10">
    <cfRule type="expression" dxfId="73" priority="76">
      <formula>"'=Y(G$3&gt;=$E3 , G$3&lt;=$F3)"</formula>
    </cfRule>
  </conditionalFormatting>
  <conditionalFormatting sqref="AQ11">
    <cfRule type="expression" dxfId="72" priority="75">
      <formula>"'=Y(G$3&gt;=$E3 , G$3&lt;=$F3)"</formula>
    </cfRule>
  </conditionalFormatting>
  <conditionalFormatting sqref="AQ12">
    <cfRule type="expression" dxfId="71" priority="73">
      <formula>"'=Y(G$3&gt;=$E3 , G$3&lt;=$F3)"</formula>
    </cfRule>
  </conditionalFormatting>
  <conditionalFormatting sqref="AQ13">
    <cfRule type="expression" dxfId="70" priority="72">
      <formula>"'=Y(G$3&gt;=$E3 , G$3&lt;=$F3)"</formula>
    </cfRule>
  </conditionalFormatting>
  <conditionalFormatting sqref="AQ14">
    <cfRule type="expression" dxfId="69" priority="71">
      <formula>"'=Y(G$3&gt;=$E3 , G$3&lt;=$F3)"</formula>
    </cfRule>
  </conditionalFormatting>
  <conditionalFormatting sqref="AQ15">
    <cfRule type="expression" dxfId="68" priority="70">
      <formula>"'=Y(G$3&gt;=$E3 , G$3&lt;=$F3)"</formula>
    </cfRule>
  </conditionalFormatting>
  <conditionalFormatting sqref="AQ16">
    <cfRule type="expression" dxfId="67" priority="69">
      <formula>"'=Y(G$3&gt;=$E3 , G$3&lt;=$F3)"</formula>
    </cfRule>
  </conditionalFormatting>
  <conditionalFormatting sqref="AQ17">
    <cfRule type="expression" dxfId="66" priority="68">
      <formula>"'=Y(G$3&gt;=$E3 , G$3&lt;=$F3)"</formula>
    </cfRule>
  </conditionalFormatting>
  <conditionalFormatting sqref="AQ18">
    <cfRule type="expression" dxfId="65" priority="66">
      <formula>"'=Y(G$3&gt;=$E3 , G$3&lt;=$F3)"</formula>
    </cfRule>
  </conditionalFormatting>
  <conditionalFormatting sqref="AQ19">
    <cfRule type="expression" dxfId="64" priority="65">
      <formula>"'=Y(G$3&gt;=$E3 , G$3&lt;=$F3)"</formula>
    </cfRule>
  </conditionalFormatting>
  <conditionalFormatting sqref="AN20:AP20">
    <cfRule type="cellIs" dxfId="63" priority="64" operator="equal">
      <formula>0</formula>
    </cfRule>
  </conditionalFormatting>
  <conditionalFormatting sqref="AN20:AP20">
    <cfRule type="expression" dxfId="62" priority="63">
      <formula>"'=Y(G$3&gt;=$E3 , G$3&lt;=$F3)"</formula>
    </cfRule>
  </conditionalFormatting>
  <conditionalFormatting sqref="AQ20">
    <cfRule type="cellIs" dxfId="61" priority="62" operator="equal">
      <formula>0</formula>
    </cfRule>
  </conditionalFormatting>
  <conditionalFormatting sqref="AQ20">
    <cfRule type="expression" dxfId="60" priority="61">
      <formula>"'=Y(G$3&gt;=$E3 , G$3&lt;=$F3)"</formula>
    </cfRule>
  </conditionalFormatting>
  <conditionalFormatting sqref="AR8:AT8">
    <cfRule type="expression" dxfId="59" priority="50">
      <formula>"'=Y(G$3&gt;=$E3 , G$3&lt;=$F3)"</formula>
    </cfRule>
  </conditionalFormatting>
  <conditionalFormatting sqref="AR8:AT19">
    <cfRule type="cellIs" dxfId="58" priority="60" operator="equal">
      <formula>0</formula>
    </cfRule>
  </conditionalFormatting>
  <conditionalFormatting sqref="AR9:AT9">
    <cfRule type="expression" dxfId="57" priority="57">
      <formula>"'=Y(G$3&gt;=$E3 , G$3&lt;=$F3)"</formula>
    </cfRule>
  </conditionalFormatting>
  <conditionalFormatting sqref="AR10:AT10">
    <cfRule type="expression" dxfId="56" priority="59">
      <formula>"'=Y(G$3&gt;=$E3 , G$3&lt;=$F3)"</formula>
    </cfRule>
  </conditionalFormatting>
  <conditionalFormatting sqref="AR11:AT11">
    <cfRule type="expression" dxfId="55" priority="58">
      <formula>"'=Y(G$3&gt;=$E3 , G$3&lt;=$F3)"</formula>
    </cfRule>
  </conditionalFormatting>
  <conditionalFormatting sqref="AR12:AT12">
    <cfRule type="expression" dxfId="54" priority="56">
      <formula>"'=Y(G$3&gt;=$E3 , G$3&lt;=$F3)"</formula>
    </cfRule>
  </conditionalFormatting>
  <conditionalFormatting sqref="AR13:AT13">
    <cfRule type="expression" dxfId="53" priority="55">
      <formula>"'=Y(G$3&gt;=$E3 , G$3&lt;=$F3)"</formula>
    </cfRule>
  </conditionalFormatting>
  <conditionalFormatting sqref="AR14:AT14">
    <cfRule type="expression" dxfId="52" priority="54">
      <formula>"'=Y(G$3&gt;=$E3 , G$3&lt;=$F3)"</formula>
    </cfRule>
  </conditionalFormatting>
  <conditionalFormatting sqref="AR15:AT15">
    <cfRule type="expression" dxfId="51" priority="53">
      <formula>"'=Y(G$3&gt;=$E3 , G$3&lt;=$F3)"</formula>
    </cfRule>
  </conditionalFormatting>
  <conditionalFormatting sqref="AR16:AT16">
    <cfRule type="expression" dxfId="50" priority="52">
      <formula>"'=Y(G$3&gt;=$E3 , G$3&lt;=$F3)"</formula>
    </cfRule>
  </conditionalFormatting>
  <conditionalFormatting sqref="AR17:AT17">
    <cfRule type="expression" dxfId="49" priority="51">
      <formula>"'=Y(G$3&gt;=$E3 , G$3&lt;=$F3)"</formula>
    </cfRule>
  </conditionalFormatting>
  <conditionalFormatting sqref="AR18:AT18">
    <cfRule type="expression" dxfId="48" priority="49">
      <formula>"'=Y(G$3&gt;=$E3 , G$3&lt;=$F3)"</formula>
    </cfRule>
  </conditionalFormatting>
  <conditionalFormatting sqref="AR19:AT19">
    <cfRule type="expression" dxfId="47" priority="48">
      <formula>"'=Y(G$3&gt;=$E3 , G$3&lt;=$F3)"</formula>
    </cfRule>
  </conditionalFormatting>
  <conditionalFormatting sqref="AU8">
    <cfRule type="expression" dxfId="46" priority="37">
      <formula>"'=Y(G$3&gt;=$E3 , G$3&lt;=$F3)"</formula>
    </cfRule>
  </conditionalFormatting>
  <conditionalFormatting sqref="AU8:AU19">
    <cfRule type="cellIs" dxfId="45" priority="47" operator="equal">
      <formula>0</formula>
    </cfRule>
  </conditionalFormatting>
  <conditionalFormatting sqref="AU9">
    <cfRule type="expression" dxfId="44" priority="44">
      <formula>"'=Y(G$3&gt;=$E3 , G$3&lt;=$F3)"</formula>
    </cfRule>
  </conditionalFormatting>
  <conditionalFormatting sqref="AU10">
    <cfRule type="expression" dxfId="43" priority="46">
      <formula>"'=Y(G$3&gt;=$E3 , G$3&lt;=$F3)"</formula>
    </cfRule>
  </conditionalFormatting>
  <conditionalFormatting sqref="AU11">
    <cfRule type="expression" dxfId="42" priority="45">
      <formula>"'=Y(G$3&gt;=$E3 , G$3&lt;=$F3)"</formula>
    </cfRule>
  </conditionalFormatting>
  <conditionalFormatting sqref="AU12">
    <cfRule type="expression" dxfId="41" priority="43">
      <formula>"'=Y(G$3&gt;=$E3 , G$3&lt;=$F3)"</formula>
    </cfRule>
  </conditionalFormatting>
  <conditionalFormatting sqref="AU13">
    <cfRule type="expression" dxfId="40" priority="42">
      <formula>"'=Y(G$3&gt;=$E3 , G$3&lt;=$F3)"</formula>
    </cfRule>
  </conditionalFormatting>
  <conditionalFormatting sqref="AU14">
    <cfRule type="expression" dxfId="39" priority="41">
      <formula>"'=Y(G$3&gt;=$E3 , G$3&lt;=$F3)"</formula>
    </cfRule>
  </conditionalFormatting>
  <conditionalFormatting sqref="AU15">
    <cfRule type="expression" dxfId="38" priority="40">
      <formula>"'=Y(G$3&gt;=$E3 , G$3&lt;=$F3)"</formula>
    </cfRule>
  </conditionalFormatting>
  <conditionalFormatting sqref="AU16">
    <cfRule type="expression" dxfId="37" priority="39">
      <formula>"'=Y(G$3&gt;=$E3 , G$3&lt;=$F3)"</formula>
    </cfRule>
  </conditionalFormatting>
  <conditionalFormatting sqref="AU17">
    <cfRule type="expression" dxfId="36" priority="38">
      <formula>"'=Y(G$3&gt;=$E3 , G$3&lt;=$F3)"</formula>
    </cfRule>
  </conditionalFormatting>
  <conditionalFormatting sqref="AU18">
    <cfRule type="expression" dxfId="35" priority="36">
      <formula>"'=Y(G$3&gt;=$E3 , G$3&lt;=$F3)"</formula>
    </cfRule>
  </conditionalFormatting>
  <conditionalFormatting sqref="AU19">
    <cfRule type="expression" dxfId="34" priority="35">
      <formula>"'=Y(G$3&gt;=$E3 , G$3&lt;=$F3)"</formula>
    </cfRule>
  </conditionalFormatting>
  <conditionalFormatting sqref="AR20:AT20">
    <cfRule type="cellIs" dxfId="33" priority="34" operator="equal">
      <formula>0</formula>
    </cfRule>
  </conditionalFormatting>
  <conditionalFormatting sqref="AR20:AT20">
    <cfRule type="expression" dxfId="32" priority="33">
      <formula>"'=Y(G$3&gt;=$E3 , G$3&lt;=$F3)"</formula>
    </cfRule>
  </conditionalFormatting>
  <conditionalFormatting sqref="AU20">
    <cfRule type="cellIs" dxfId="31" priority="32" operator="equal">
      <formula>0</formula>
    </cfRule>
  </conditionalFormatting>
  <conditionalFormatting sqref="AU20">
    <cfRule type="expression" dxfId="30" priority="31">
      <formula>"'=Y(G$3&gt;=$E3 , G$3&lt;=$F3)"</formula>
    </cfRule>
  </conditionalFormatting>
  <conditionalFormatting sqref="AV8:AX8">
    <cfRule type="expression" dxfId="29" priority="20">
      <formula>"'=Y(G$3&gt;=$E3 , G$3&lt;=$F3)"</formula>
    </cfRule>
  </conditionalFormatting>
  <conditionalFormatting sqref="AV8:AX19">
    <cfRule type="cellIs" dxfId="28" priority="30" operator="equal">
      <formula>0</formula>
    </cfRule>
  </conditionalFormatting>
  <conditionalFormatting sqref="AV9:AX9">
    <cfRule type="expression" dxfId="27" priority="27">
      <formula>"'=Y(G$3&gt;=$E3 , G$3&lt;=$F3)"</formula>
    </cfRule>
  </conditionalFormatting>
  <conditionalFormatting sqref="AV10:AX10">
    <cfRule type="expression" dxfId="26" priority="29">
      <formula>"'=Y(G$3&gt;=$E3 , G$3&lt;=$F3)"</formula>
    </cfRule>
  </conditionalFormatting>
  <conditionalFormatting sqref="AV11:AX11">
    <cfRule type="expression" dxfId="25" priority="28">
      <formula>"'=Y(G$3&gt;=$E3 , G$3&lt;=$F3)"</formula>
    </cfRule>
  </conditionalFormatting>
  <conditionalFormatting sqref="AV12:AX12">
    <cfRule type="expression" dxfId="24" priority="26">
      <formula>"'=Y(G$3&gt;=$E3 , G$3&lt;=$F3)"</formula>
    </cfRule>
  </conditionalFormatting>
  <conditionalFormatting sqref="AV13:AX13">
    <cfRule type="expression" dxfId="23" priority="25">
      <formula>"'=Y(G$3&gt;=$E3 , G$3&lt;=$F3)"</formula>
    </cfRule>
  </conditionalFormatting>
  <conditionalFormatting sqref="AV14:AX14">
    <cfRule type="expression" dxfId="22" priority="24">
      <formula>"'=Y(G$3&gt;=$E3 , G$3&lt;=$F3)"</formula>
    </cfRule>
  </conditionalFormatting>
  <conditionalFormatting sqref="AV15:AX15">
    <cfRule type="expression" dxfId="21" priority="23">
      <formula>"'=Y(G$3&gt;=$E3 , G$3&lt;=$F3)"</formula>
    </cfRule>
  </conditionalFormatting>
  <conditionalFormatting sqref="AV16:AX16">
    <cfRule type="expression" dxfId="20" priority="22">
      <formula>"'=Y(G$3&gt;=$E3 , G$3&lt;=$F3)"</formula>
    </cfRule>
  </conditionalFormatting>
  <conditionalFormatting sqref="AV17:AX17">
    <cfRule type="expression" dxfId="19" priority="21">
      <formula>"'=Y(G$3&gt;=$E3 , G$3&lt;=$F3)"</formula>
    </cfRule>
  </conditionalFormatting>
  <conditionalFormatting sqref="AV18:AX18">
    <cfRule type="expression" dxfId="18" priority="19">
      <formula>"'=Y(G$3&gt;=$E3 , G$3&lt;=$F3)"</formula>
    </cfRule>
  </conditionalFormatting>
  <conditionalFormatting sqref="AV19:AX19">
    <cfRule type="expression" dxfId="17" priority="18">
      <formula>"'=Y(G$3&gt;=$E3 , G$3&lt;=$F3)"</formula>
    </cfRule>
  </conditionalFormatting>
  <conditionalFormatting sqref="AY8">
    <cfRule type="expression" dxfId="16" priority="7">
      <formula>"'=Y(G$3&gt;=$E3 , G$3&lt;=$F3)"</formula>
    </cfRule>
  </conditionalFormatting>
  <conditionalFormatting sqref="AY8:AY19">
    <cfRule type="cellIs" dxfId="15" priority="17" operator="equal">
      <formula>0</formula>
    </cfRule>
  </conditionalFormatting>
  <conditionalFormatting sqref="AY9">
    <cfRule type="expression" dxfId="14" priority="14">
      <formula>"'=Y(G$3&gt;=$E3 , G$3&lt;=$F3)"</formula>
    </cfRule>
  </conditionalFormatting>
  <conditionalFormatting sqref="AY10">
    <cfRule type="expression" dxfId="13" priority="16">
      <formula>"'=Y(G$3&gt;=$E3 , G$3&lt;=$F3)"</formula>
    </cfRule>
  </conditionalFormatting>
  <conditionalFormatting sqref="AY11">
    <cfRule type="expression" dxfId="12" priority="15">
      <formula>"'=Y(G$3&gt;=$E3 , G$3&lt;=$F3)"</formula>
    </cfRule>
  </conditionalFormatting>
  <conditionalFormatting sqref="AY12">
    <cfRule type="expression" dxfId="11" priority="13">
      <formula>"'=Y(G$3&gt;=$E3 , G$3&lt;=$F3)"</formula>
    </cfRule>
  </conditionalFormatting>
  <conditionalFormatting sqref="AY13">
    <cfRule type="expression" dxfId="10" priority="12">
      <formula>"'=Y(G$3&gt;=$E3 , G$3&lt;=$F3)"</formula>
    </cfRule>
  </conditionalFormatting>
  <conditionalFormatting sqref="AY14">
    <cfRule type="expression" dxfId="9" priority="11">
      <formula>"'=Y(G$3&gt;=$E3 , G$3&lt;=$F3)"</formula>
    </cfRule>
  </conditionalFormatting>
  <conditionalFormatting sqref="AY15">
    <cfRule type="expression" dxfId="8" priority="10">
      <formula>"'=Y(G$3&gt;=$E3 , G$3&lt;=$F3)"</formula>
    </cfRule>
  </conditionalFormatting>
  <conditionalFormatting sqref="AY16">
    <cfRule type="expression" dxfId="7" priority="9">
      <formula>"'=Y(G$3&gt;=$E3 , G$3&lt;=$F3)"</formula>
    </cfRule>
  </conditionalFormatting>
  <conditionalFormatting sqref="AY17">
    <cfRule type="expression" dxfId="6" priority="8">
      <formula>"'=Y(G$3&gt;=$E3 , G$3&lt;=$F3)"</formula>
    </cfRule>
  </conditionalFormatting>
  <conditionalFormatting sqref="AY18">
    <cfRule type="expression" dxfId="5" priority="6">
      <formula>"'=Y(G$3&gt;=$E3 , G$3&lt;=$F3)"</formula>
    </cfRule>
  </conditionalFormatting>
  <conditionalFormatting sqref="AY19">
    <cfRule type="expression" dxfId="4" priority="5">
      <formula>"'=Y(G$3&gt;=$E3 , G$3&lt;=$F3)"</formula>
    </cfRule>
  </conditionalFormatting>
  <conditionalFormatting sqref="AV20:AX20">
    <cfRule type="cellIs" dxfId="3" priority="4" operator="equal">
      <formula>0</formula>
    </cfRule>
  </conditionalFormatting>
  <conditionalFormatting sqref="AV20:AX20">
    <cfRule type="expression" dxfId="2" priority="3">
      <formula>"'=Y(G$3&gt;=$E3 , G$3&lt;=$F3)"</formula>
    </cfRule>
  </conditionalFormatting>
  <conditionalFormatting sqref="AY20">
    <cfRule type="cellIs" dxfId="1" priority="2" operator="equal">
      <formula>0</formula>
    </cfRule>
  </conditionalFormatting>
  <conditionalFormatting sqref="AY20">
    <cfRule type="expression" dxfId="0" priority="1">
      <formula>"'=Y(G$3&gt;=$E3 , G$3&lt;=$F3)"</formula>
    </cfRule>
  </conditionalFormatting>
  <printOptions horizontalCentered="1" verticalCentered="1"/>
  <pageMargins left="0.25" right="0.25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0"/>
  <sheetViews>
    <sheetView showGridLines="0" topLeftCell="A34" zoomScale="70" zoomScaleNormal="70" workbookViewId="0">
      <selection activeCell="N43" sqref="N43"/>
    </sheetView>
  </sheetViews>
  <sheetFormatPr baseColWidth="10" defaultColWidth="11.44140625" defaultRowHeight="14.4" x14ac:dyDescent="0.3"/>
  <cols>
    <col min="1" max="1" width="28.21875" customWidth="1"/>
    <col min="17" max="17" width="14.21875" bestFit="1" customWidth="1"/>
  </cols>
  <sheetData>
    <row r="1" spans="1:17" ht="15" thickBot="1" x14ac:dyDescent="0.35"/>
    <row r="2" spans="1:17" ht="24" thickBot="1" x14ac:dyDescent="0.5">
      <c r="A2" s="116" t="s">
        <v>21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  <c r="L2" s="45"/>
      <c r="M2" s="45"/>
      <c r="N2" s="45"/>
      <c r="O2" s="48"/>
      <c r="P2" s="42"/>
      <c r="Q2" s="43"/>
    </row>
    <row r="3" spans="1:17" ht="15" thickBot="1" x14ac:dyDescent="0.35">
      <c r="A3" s="1" t="s">
        <v>22</v>
      </c>
      <c r="B3" s="2" t="s">
        <v>23</v>
      </c>
      <c r="C3" s="3"/>
      <c r="D3" s="3"/>
      <c r="E3" s="3"/>
      <c r="F3" s="3"/>
      <c r="G3" s="3"/>
      <c r="H3" s="3"/>
      <c r="I3" s="3"/>
      <c r="J3" s="4"/>
      <c r="K3" s="5" t="s">
        <v>24</v>
      </c>
      <c r="L3" s="46"/>
      <c r="M3" s="46"/>
      <c r="N3" s="46"/>
      <c r="O3" s="49"/>
      <c r="P3" s="44" t="s">
        <v>25</v>
      </c>
      <c r="Q3" s="6"/>
    </row>
    <row r="4" spans="1:17" ht="15" thickBot="1" x14ac:dyDescent="0.35">
      <c r="A4" s="7" t="e">
        <f>IF(+'PLAN DE TRABAJOS REFERENCIAL'!#REF!&lt;0,+'PLAN DE TRABAJOS REFERENCIAL'!#REF!*-1,IF(+'PLAN DE TRABAJOS REFERENCIAL'!#REF!&gt;0,+'PLAN DE TRABAJOS REFERENCIAL'!#REF!*1))</f>
        <v>#REF!</v>
      </c>
      <c r="B4" s="8"/>
      <c r="C4" s="9"/>
      <c r="D4" s="9"/>
      <c r="E4" s="9"/>
      <c r="F4" s="10"/>
      <c r="G4" s="10"/>
      <c r="H4" s="10"/>
      <c r="I4" s="10"/>
      <c r="J4" s="11"/>
      <c r="K4" s="12"/>
      <c r="L4" s="47"/>
      <c r="M4" s="47"/>
      <c r="N4" s="47"/>
      <c r="O4" s="50"/>
      <c r="P4" s="17">
        <v>1</v>
      </c>
      <c r="Q4" s="13" t="s">
        <v>26</v>
      </c>
    </row>
    <row r="5" spans="1:17" x14ac:dyDescent="0.3">
      <c r="A5" s="13" t="s">
        <v>27</v>
      </c>
      <c r="B5" s="14" t="e">
        <f>INT(A4/1000000000)</f>
        <v>#REF!</v>
      </c>
      <c r="C5" s="15" t="e">
        <f>INT(B5/100)*100</f>
        <v>#REF!</v>
      </c>
      <c r="D5" s="15" t="e">
        <f>IF((B5-C5)&lt;20,B5-C5,INT((B5-C5)/10)*10)</f>
        <v>#REF!</v>
      </c>
      <c r="E5" s="15" t="e">
        <f>+B5-C5-D5</f>
        <v>#REF!</v>
      </c>
      <c r="F5" s="16" t="e">
        <f>IF(C5=0,"",IF(AND(C5=100,D5=0),"CIEN ",VLOOKUP(C5,$P$4:$Q$39,2)))</f>
        <v>#REF!</v>
      </c>
      <c r="G5" s="16" t="e">
        <f>IF(D5=0,"",IF(D5=1,"UN ",VLOOKUP(D5,$P$4:$Q$39,2)))</f>
        <v>#REF!</v>
      </c>
      <c r="H5" s="16" t="e">
        <f>IF(E5=0,"","y ")</f>
        <v>#REF!</v>
      </c>
      <c r="I5" s="16" t="e">
        <f>IF(E5=0,"",IF(E5=1,"UN ",VLOOKUP(E5,$P$4:$Q$39,2)))</f>
        <v>#REF!</v>
      </c>
      <c r="J5" s="17" t="e">
        <f>IF(B5=0,"",IF(B5=1,"MIL","MIL "))</f>
        <v>#REF!</v>
      </c>
      <c r="K5" s="18" t="e">
        <f>+A4-B5*1000000000</f>
        <v>#REF!</v>
      </c>
      <c r="L5" s="38"/>
      <c r="M5" s="38"/>
      <c r="N5" s="38"/>
      <c r="O5" s="41"/>
      <c r="P5" s="24">
        <f t="shared" ref="P5:P22" si="0">+P4+1</f>
        <v>2</v>
      </c>
      <c r="Q5" s="20" t="s">
        <v>28</v>
      </c>
    </row>
    <row r="6" spans="1:17" x14ac:dyDescent="0.3">
      <c r="A6" s="20" t="s">
        <v>29</v>
      </c>
      <c r="B6" s="21" t="e">
        <f>INT(K5/1000000)</f>
        <v>#REF!</v>
      </c>
      <c r="C6" s="22" t="e">
        <f>INT(B6/100)*100</f>
        <v>#REF!</v>
      </c>
      <c r="D6" s="22" t="e">
        <f>IF((B6-C6)&lt;20,B6-C6,INT((B6-C6)/10)*10)</f>
        <v>#REF!</v>
      </c>
      <c r="E6" s="22" t="e">
        <f>+B6-C6-D6</f>
        <v>#REF!</v>
      </c>
      <c r="F6" s="23" t="e">
        <f>IF(C6=0,"",IF(AND(C6=100,D6=0),"CIEN ",VLOOKUP(C6,$P$4:$Q$39,2)))</f>
        <v>#REF!</v>
      </c>
      <c r="G6" s="23" t="e">
        <f>IF(D6=0,"",IF(D6=1,"UN ",VLOOKUP(D6,$P$4:$Q$39,2)))</f>
        <v>#REF!</v>
      </c>
      <c r="H6" s="23" t="e">
        <f>IF(E6=0,"","y ")</f>
        <v>#REF!</v>
      </c>
      <c r="I6" s="23" t="e">
        <f>IF(E6=0,"",IF(E6=1,"UN ",VLOOKUP(E6,$P$4:$Q$39,2)))</f>
        <v>#REF!</v>
      </c>
      <c r="J6" s="24" t="e">
        <f>IF(B6=0,"",IF(B6=1,"MILLÓN ","MILLONES "))</f>
        <v>#REF!</v>
      </c>
      <c r="K6" s="25" t="e">
        <f>+K5-B6*1000000</f>
        <v>#REF!</v>
      </c>
      <c r="L6" s="38"/>
      <c r="M6" s="38"/>
      <c r="N6" s="38"/>
      <c r="O6" s="41"/>
      <c r="P6" s="24">
        <f t="shared" si="0"/>
        <v>3</v>
      </c>
      <c r="Q6" s="20" t="s">
        <v>30</v>
      </c>
    </row>
    <row r="7" spans="1:17" x14ac:dyDescent="0.3">
      <c r="A7" s="20" t="s">
        <v>31</v>
      </c>
      <c r="B7" s="21" t="e">
        <f>INT(K6/1000)</f>
        <v>#REF!</v>
      </c>
      <c r="C7" s="22" t="e">
        <f>INT(B7/100)*100</f>
        <v>#REF!</v>
      </c>
      <c r="D7" s="22" t="e">
        <f>IF((B7-C7)&lt;20,B7-C7,INT((B7-C7)/10)*10)</f>
        <v>#REF!</v>
      </c>
      <c r="E7" s="22" t="e">
        <f>+B7-C7-D7</f>
        <v>#REF!</v>
      </c>
      <c r="F7" s="23" t="e">
        <f>IF(C7=0,"",IF(AND(C7=100,D7=0),"CIEN ",VLOOKUP(C7,$P$4:$Q$39,2)))</f>
        <v>#REF!</v>
      </c>
      <c r="G7" s="23" t="e">
        <f>IF(D7=0,"",IF(D7=1,"UN ",VLOOKUP(D7,$P$4:$Q$39,2)))</f>
        <v>#REF!</v>
      </c>
      <c r="H7" s="23" t="e">
        <f>IF(E7=0,"","Y ")</f>
        <v>#REF!</v>
      </c>
      <c r="I7" s="23" t="e">
        <f>IF(E7=0,"",IF(E7=1,"UN ",VLOOKUP(E7,$P$4:$Q$39,2)))</f>
        <v>#REF!</v>
      </c>
      <c r="J7" s="24" t="e">
        <f>IF(B7=0,"",IF(B7=1,"MIL ","MIL "))</f>
        <v>#REF!</v>
      </c>
      <c r="K7" s="25" t="e">
        <f>+K6-B7*1000</f>
        <v>#REF!</v>
      </c>
      <c r="L7" s="38"/>
      <c r="M7" s="38"/>
      <c r="N7" s="38"/>
      <c r="O7" s="41"/>
      <c r="P7" s="24">
        <f t="shared" si="0"/>
        <v>4</v>
      </c>
      <c r="Q7" s="20" t="s">
        <v>32</v>
      </c>
    </row>
    <row r="8" spans="1:17" x14ac:dyDescent="0.3">
      <c r="A8" s="20" t="s">
        <v>33</v>
      </c>
      <c r="B8" s="21" t="e">
        <f>INT(K7)</f>
        <v>#REF!</v>
      </c>
      <c r="C8" s="22" t="e">
        <f>INT(B8/100)*100</f>
        <v>#REF!</v>
      </c>
      <c r="D8" s="22" t="e">
        <f>IF((B8-C8)&lt;20,B8-C8,INT((B8-C8)/10)*10)</f>
        <v>#REF!</v>
      </c>
      <c r="E8" s="22" t="e">
        <f>+B8-C8-D8</f>
        <v>#REF!</v>
      </c>
      <c r="F8" s="23" t="e">
        <f>IF(C8=0,"",IF(AND(C8=100,D8=0),"CIEN ",VLOOKUP(C8,$P$4:$Q$39,2)))</f>
        <v>#REF!</v>
      </c>
      <c r="G8" s="23" t="e">
        <f>IF(D8=0,"",IF(B8=1,"UNO ",VLOOKUP(D8,$P$4:$Q$39,2)))</f>
        <v>#REF!</v>
      </c>
      <c r="H8" s="23" t="e">
        <f>IF(E8=0,"","Y ")</f>
        <v>#REF!</v>
      </c>
      <c r="I8" s="23" t="e">
        <f>IF(E8=0,"",IF(E8=1,"UNO ",VLOOKUP(E8,$P$4:$Q$39,2)))</f>
        <v>#REF!</v>
      </c>
      <c r="J8" s="24" t="e">
        <f>IF(A4=0,"CERO ","")</f>
        <v>#REF!</v>
      </c>
      <c r="K8" s="25" t="e">
        <f>+K7-B8</f>
        <v>#REF!</v>
      </c>
      <c r="L8" s="38"/>
      <c r="M8" s="38"/>
      <c r="N8" s="38"/>
      <c r="O8" s="41"/>
      <c r="P8" s="24">
        <f t="shared" si="0"/>
        <v>5</v>
      </c>
      <c r="Q8" s="20" t="s">
        <v>34</v>
      </c>
    </row>
    <row r="9" spans="1:17" ht="15" thickBot="1" x14ac:dyDescent="0.35">
      <c r="A9" s="26" t="s">
        <v>35</v>
      </c>
      <c r="B9" s="27" t="e">
        <f>ROUND(K8*100,0)</f>
        <v>#REF!</v>
      </c>
      <c r="C9" s="28"/>
      <c r="D9" s="28"/>
      <c r="E9" s="28"/>
      <c r="F9" s="29" t="e">
        <f>IF(B9=0,"","CON ")</f>
        <v>#REF!</v>
      </c>
      <c r="G9" s="30" t="e">
        <f>IF(B9=0,"",CONCATENATE(B9," CENTAVOS"))</f>
        <v>#REF!</v>
      </c>
      <c r="H9" s="29"/>
      <c r="I9" s="29"/>
      <c r="J9" s="31"/>
      <c r="K9" s="32"/>
      <c r="L9" s="38"/>
      <c r="M9" s="38"/>
      <c r="N9" s="38"/>
      <c r="O9" s="41"/>
      <c r="P9" s="24">
        <f t="shared" si="0"/>
        <v>6</v>
      </c>
      <c r="Q9" s="20" t="s">
        <v>36</v>
      </c>
    </row>
    <row r="10" spans="1:17" ht="15" thickBot="1" x14ac:dyDescent="0.35">
      <c r="A10" s="33" t="e">
        <f>CONCATENATE(F5,G5,H5,I5,J5,F6,G6,H6,I6,J6,F7,G7,H7,I7,J7,F8,G8,H8,I8,J8,F9,G9)</f>
        <v>#REF!</v>
      </c>
      <c r="B10" s="34"/>
      <c r="C10" s="34"/>
      <c r="D10" s="34"/>
      <c r="E10" s="34"/>
      <c r="F10" s="35"/>
      <c r="G10" s="35"/>
      <c r="H10" s="35"/>
      <c r="I10" s="35"/>
      <c r="J10" s="35"/>
      <c r="K10" s="36"/>
      <c r="L10" s="38"/>
      <c r="M10" s="38"/>
      <c r="N10" s="38"/>
      <c r="O10" s="41"/>
      <c r="P10" s="24">
        <f t="shared" si="0"/>
        <v>7</v>
      </c>
      <c r="Q10" s="20" t="s">
        <v>37</v>
      </c>
    </row>
    <row r="11" spans="1:17" ht="15" thickBot="1" x14ac:dyDescent="0.35">
      <c r="A11" s="37"/>
      <c r="B11" s="37"/>
      <c r="C11" s="37"/>
      <c r="D11" s="37"/>
      <c r="E11" s="37"/>
      <c r="F11" s="23"/>
      <c r="G11" s="23"/>
      <c r="H11" s="23"/>
      <c r="I11" s="23"/>
      <c r="J11" s="23"/>
      <c r="K11" s="38"/>
      <c r="L11" s="38"/>
      <c r="M11" s="38"/>
      <c r="N11" s="38"/>
      <c r="O11" s="38"/>
      <c r="P11" s="19">
        <f t="shared" si="0"/>
        <v>8</v>
      </c>
      <c r="Q11" s="20" t="s">
        <v>38</v>
      </c>
    </row>
    <row r="12" spans="1:17" ht="24" thickBot="1" x14ac:dyDescent="0.5">
      <c r="A12" s="116" t="s">
        <v>6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  <c r="L12" s="38"/>
      <c r="M12" s="38"/>
      <c r="N12" s="38"/>
      <c r="O12" s="38"/>
      <c r="P12" s="19">
        <f t="shared" si="0"/>
        <v>9</v>
      </c>
      <c r="Q12" s="20" t="s">
        <v>39</v>
      </c>
    </row>
    <row r="13" spans="1:17" x14ac:dyDescent="0.3">
      <c r="A13" s="1" t="s">
        <v>22</v>
      </c>
      <c r="B13" s="2" t="s">
        <v>23</v>
      </c>
      <c r="C13" s="3"/>
      <c r="D13" s="3"/>
      <c r="E13" s="3"/>
      <c r="F13" s="3"/>
      <c r="G13" s="3"/>
      <c r="H13" s="3"/>
      <c r="I13" s="3"/>
      <c r="J13" s="4"/>
      <c r="K13" s="5" t="s">
        <v>24</v>
      </c>
      <c r="L13" s="38"/>
      <c r="M13" s="38"/>
      <c r="N13" s="38"/>
      <c r="O13" s="38"/>
      <c r="P13" s="19">
        <f t="shared" si="0"/>
        <v>10</v>
      </c>
      <c r="Q13" s="20" t="s">
        <v>40</v>
      </c>
    </row>
    <row r="14" spans="1:17" ht="15" thickBot="1" x14ac:dyDescent="0.35">
      <c r="A14" s="7" t="e">
        <f>IF(+'PLAN DE TRABAJOS REFERENCIAL'!#REF!&lt;0,+'PLAN DE TRABAJOS REFERENCIAL'!#REF!*-1,IF(+'PLAN DE TRABAJOS REFERENCIAL'!#REF!&gt;0,+'PLAN DE TRABAJOS REFERENCIAL'!#REF!*1))</f>
        <v>#REF!</v>
      </c>
      <c r="B14" s="8"/>
      <c r="C14" s="9"/>
      <c r="D14" s="9"/>
      <c r="E14" s="9"/>
      <c r="F14" s="10"/>
      <c r="G14" s="10"/>
      <c r="H14" s="10"/>
      <c r="I14" s="10"/>
      <c r="J14" s="11"/>
      <c r="K14" s="12"/>
      <c r="L14" s="38"/>
      <c r="M14" s="38"/>
      <c r="N14" s="38"/>
      <c r="O14" s="38"/>
      <c r="P14" s="19">
        <f t="shared" si="0"/>
        <v>11</v>
      </c>
      <c r="Q14" s="20" t="s">
        <v>41</v>
      </c>
    </row>
    <row r="15" spans="1:17" x14ac:dyDescent="0.3">
      <c r="A15" s="13" t="s">
        <v>27</v>
      </c>
      <c r="B15" s="14" t="e">
        <f>INT(A14/1000000000)</f>
        <v>#REF!</v>
      </c>
      <c r="C15" s="15" t="e">
        <f>INT(B15/100)*100</f>
        <v>#REF!</v>
      </c>
      <c r="D15" s="15" t="e">
        <f>IF((B15-C15)&lt;20,B15-C15,INT((B15-C15)/10)*10)</f>
        <v>#REF!</v>
      </c>
      <c r="E15" s="15" t="e">
        <f>+B15-C15-D15</f>
        <v>#REF!</v>
      </c>
      <c r="F15" s="16" t="e">
        <f>IF(C15=0,"",IF(AND(C15=100,D15=0),"CIEN ",VLOOKUP(C15,$P$4:$Q$39,2)))</f>
        <v>#REF!</v>
      </c>
      <c r="G15" s="16" t="e">
        <f>IF(D15=0,"",IF(D15=1,"UN ",VLOOKUP(D15,$P$4:$Q$39,2)))</f>
        <v>#REF!</v>
      </c>
      <c r="H15" s="16" t="e">
        <f>IF(E15=0,"","y ")</f>
        <v>#REF!</v>
      </c>
      <c r="I15" s="16" t="e">
        <f>IF(E15=0,"",IF(E15=1,"UN ",VLOOKUP(E15,$P$4:$Q$39,2)))</f>
        <v>#REF!</v>
      </c>
      <c r="J15" s="17" t="e">
        <f>IF(B15=0,"",IF(B15=1,"MIL","MIL "))</f>
        <v>#REF!</v>
      </c>
      <c r="K15" s="18" t="e">
        <f>+A14-B15*1000000000</f>
        <v>#REF!</v>
      </c>
      <c r="L15" s="38"/>
      <c r="M15" s="38"/>
      <c r="N15" s="38"/>
      <c r="O15" s="38"/>
      <c r="P15" s="19">
        <f t="shared" si="0"/>
        <v>12</v>
      </c>
      <c r="Q15" s="20" t="s">
        <v>42</v>
      </c>
    </row>
    <row r="16" spans="1:17" x14ac:dyDescent="0.3">
      <c r="A16" s="20" t="s">
        <v>29</v>
      </c>
      <c r="B16" s="21" t="e">
        <f>INT(K15/1000000)</f>
        <v>#REF!</v>
      </c>
      <c r="C16" s="22" t="e">
        <f>INT(B16/100)*100</f>
        <v>#REF!</v>
      </c>
      <c r="D16" s="22" t="e">
        <f>IF((B16-C16)&lt;20,B16-C16,INT((B16-C16)/10)*10)</f>
        <v>#REF!</v>
      </c>
      <c r="E16" s="22" t="e">
        <f>+B16-C16-D16</f>
        <v>#REF!</v>
      </c>
      <c r="F16" s="23" t="e">
        <f>IF(C16=0,"",IF(AND(C16=100,D16=0),"CIEN ",VLOOKUP(C16,$P$4:$Q$39,2)))</f>
        <v>#REF!</v>
      </c>
      <c r="G16" s="23" t="e">
        <f>IF(D16=0,"",IF(D16=1,"UN ",VLOOKUP(D16,$P$4:$Q$39,2)))</f>
        <v>#REF!</v>
      </c>
      <c r="H16" s="23" t="e">
        <f>IF(E16=0,"","y ")</f>
        <v>#REF!</v>
      </c>
      <c r="I16" s="23" t="e">
        <f>IF(E16=0,"",IF(E16=1,"UN ",VLOOKUP(E16,$P$4:$Q$39,2)))</f>
        <v>#REF!</v>
      </c>
      <c r="J16" s="24" t="e">
        <f>IF(B16=0,"",IF(B16=1,"MILLÓN ","MILLONES "))</f>
        <v>#REF!</v>
      </c>
      <c r="K16" s="25" t="e">
        <f>+K15-B16*1000000</f>
        <v>#REF!</v>
      </c>
      <c r="L16" s="38"/>
      <c r="M16" s="38"/>
      <c r="N16" s="38"/>
      <c r="O16" s="38"/>
      <c r="P16" s="19">
        <f t="shared" si="0"/>
        <v>13</v>
      </c>
      <c r="Q16" s="20" t="s">
        <v>43</v>
      </c>
    </row>
    <row r="17" spans="1:17" x14ac:dyDescent="0.3">
      <c r="A17" s="20" t="s">
        <v>31</v>
      </c>
      <c r="B17" s="21" t="e">
        <f>INT(K16/1000)</f>
        <v>#REF!</v>
      </c>
      <c r="C17" s="22" t="e">
        <f>INT(B17/100)*100</f>
        <v>#REF!</v>
      </c>
      <c r="D17" s="22" t="e">
        <f>IF((B17-C17)&lt;20,B17-C17,INT((B17-C17)/10)*10)</f>
        <v>#REF!</v>
      </c>
      <c r="E17" s="22" t="e">
        <f>+B17-C17-D17</f>
        <v>#REF!</v>
      </c>
      <c r="F17" s="23" t="e">
        <f>IF(C17=0,"",IF(AND(C17=100,D17=0),"CIEN ",VLOOKUP(C17,$P$4:$Q$39,2)))</f>
        <v>#REF!</v>
      </c>
      <c r="G17" s="23" t="e">
        <f>IF(D17=0,"",IF(D17=1,"UN ",VLOOKUP(D17,$P$4:$Q$39,2)))</f>
        <v>#REF!</v>
      </c>
      <c r="H17" s="23" t="e">
        <f>IF(E17=0,"","Y ")</f>
        <v>#REF!</v>
      </c>
      <c r="I17" s="23" t="e">
        <f>IF(E17=0,"",IF(E17=1,"UN ",VLOOKUP(E17,$P$4:$Q$39,2)))</f>
        <v>#REF!</v>
      </c>
      <c r="J17" s="24" t="e">
        <f>IF(B17=0,"",IF(B17=1,"MIL ","MIL "))</f>
        <v>#REF!</v>
      </c>
      <c r="K17" s="25" t="e">
        <f>+K16-B17*1000</f>
        <v>#REF!</v>
      </c>
      <c r="L17" s="38"/>
      <c r="M17" s="38"/>
      <c r="N17" s="38"/>
      <c r="O17" s="38"/>
      <c r="P17" s="19">
        <f t="shared" si="0"/>
        <v>14</v>
      </c>
      <c r="Q17" s="20" t="s">
        <v>44</v>
      </c>
    </row>
    <row r="18" spans="1:17" x14ac:dyDescent="0.3">
      <c r="A18" s="20" t="s">
        <v>33</v>
      </c>
      <c r="B18" s="21" t="e">
        <f>INT(K17)</f>
        <v>#REF!</v>
      </c>
      <c r="C18" s="22" t="e">
        <f>INT(B18/100)*100</f>
        <v>#REF!</v>
      </c>
      <c r="D18" s="22" t="e">
        <f>IF((B18-C18)&lt;20,B18-C18,INT((B18-C18)/10)*10)</f>
        <v>#REF!</v>
      </c>
      <c r="E18" s="22" t="e">
        <f>+B18-C18-D18</f>
        <v>#REF!</v>
      </c>
      <c r="F18" s="23" t="e">
        <f>IF(C18=0,"",IF(AND(C18=100,D18=0),"CIEN ",VLOOKUP(C18,$P$4:$Q$39,2)))</f>
        <v>#REF!</v>
      </c>
      <c r="G18" s="23" t="e">
        <f>IF(D18=0,"",IF(B18=1,"UNO ",VLOOKUP(D18,$P$4:$Q$39,2)))</f>
        <v>#REF!</v>
      </c>
      <c r="H18" s="23" t="e">
        <f>IF(E18=0,"","Y ")</f>
        <v>#REF!</v>
      </c>
      <c r="I18" s="23" t="e">
        <f>IF(E18=0,"",IF(E18=1,"UNO ",VLOOKUP(E18,$P$4:$Q$39,2)))</f>
        <v>#REF!</v>
      </c>
      <c r="J18" s="24" t="e">
        <f>IF(A14=0,"CERO ","")</f>
        <v>#REF!</v>
      </c>
      <c r="K18" s="25" t="e">
        <f>+K17-B18</f>
        <v>#REF!</v>
      </c>
      <c r="L18" s="38"/>
      <c r="M18" s="38"/>
      <c r="N18" s="38"/>
      <c r="O18" s="38"/>
      <c r="P18" s="19">
        <f t="shared" si="0"/>
        <v>15</v>
      </c>
      <c r="Q18" s="20" t="s">
        <v>45</v>
      </c>
    </row>
    <row r="19" spans="1:17" ht="15" thickBot="1" x14ac:dyDescent="0.35">
      <c r="A19" s="26" t="s">
        <v>35</v>
      </c>
      <c r="B19" s="27" t="e">
        <f>ROUND(K18*100,0)</f>
        <v>#REF!</v>
      </c>
      <c r="C19" s="28"/>
      <c r="D19" s="28"/>
      <c r="E19" s="28"/>
      <c r="F19" s="29" t="e">
        <f>IF(B19=0,"","CON ")</f>
        <v>#REF!</v>
      </c>
      <c r="G19" s="30" t="e">
        <f>IF(B19=0,"",CONCATENATE(B19," CENTAVOS"))</f>
        <v>#REF!</v>
      </c>
      <c r="H19" s="29"/>
      <c r="I19" s="29"/>
      <c r="J19" s="31"/>
      <c r="K19" s="32"/>
      <c r="L19" s="38"/>
      <c r="M19" s="38"/>
      <c r="N19" s="38"/>
      <c r="O19" s="38"/>
      <c r="P19" s="19">
        <f t="shared" si="0"/>
        <v>16</v>
      </c>
      <c r="Q19" s="20" t="s">
        <v>46</v>
      </c>
    </row>
    <row r="20" spans="1:17" ht="15" thickBot="1" x14ac:dyDescent="0.35">
      <c r="A20" s="33" t="e">
        <f>CONCATENATE(F15,G15,H15,I15,J15,F16,G16,H16,I16,J16,F17,G17,H17,I17,J17,F18,G18,H18,I18,J18,F19,G19)</f>
        <v>#REF!</v>
      </c>
      <c r="B20" s="34"/>
      <c r="C20" s="34"/>
      <c r="D20" s="34"/>
      <c r="E20" s="34"/>
      <c r="F20" s="35"/>
      <c r="G20" s="35"/>
      <c r="H20" s="35"/>
      <c r="I20" s="35"/>
      <c r="J20" s="35"/>
      <c r="K20" s="36"/>
      <c r="L20" s="38"/>
      <c r="M20" s="38"/>
      <c r="N20" s="38"/>
      <c r="O20" s="38"/>
      <c r="P20" s="19">
        <f t="shared" si="0"/>
        <v>17</v>
      </c>
      <c r="Q20" s="20" t="s">
        <v>47</v>
      </c>
    </row>
    <row r="21" spans="1:17" ht="15" thickBot="1" x14ac:dyDescent="0.35">
      <c r="A21" s="39"/>
      <c r="B21" s="39"/>
      <c r="C21" s="39"/>
      <c r="D21" s="39"/>
      <c r="E21" s="39"/>
      <c r="F21" s="23"/>
      <c r="G21" s="23"/>
      <c r="H21" s="23"/>
      <c r="I21" s="23"/>
      <c r="J21" s="23"/>
      <c r="K21" s="38"/>
      <c r="L21" s="38"/>
      <c r="M21" s="38"/>
      <c r="N21" s="38"/>
      <c r="O21" s="38"/>
      <c r="P21" s="19">
        <f t="shared" si="0"/>
        <v>18</v>
      </c>
      <c r="Q21" s="20" t="s">
        <v>48</v>
      </c>
    </row>
    <row r="22" spans="1:17" ht="24" thickBot="1" x14ac:dyDescent="0.5">
      <c r="A22" s="116" t="s">
        <v>7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8"/>
      <c r="L22" s="38"/>
      <c r="M22" s="38"/>
      <c r="N22" s="38"/>
      <c r="O22" s="38"/>
      <c r="P22" s="19">
        <f t="shared" si="0"/>
        <v>19</v>
      </c>
      <c r="Q22" s="20" t="s">
        <v>49</v>
      </c>
    </row>
    <row r="23" spans="1:17" x14ac:dyDescent="0.3">
      <c r="A23" s="1" t="s">
        <v>22</v>
      </c>
      <c r="B23" s="2" t="s">
        <v>23</v>
      </c>
      <c r="C23" s="3"/>
      <c r="D23" s="3"/>
      <c r="E23" s="3"/>
      <c r="F23" s="3"/>
      <c r="G23" s="3"/>
      <c r="H23" s="3"/>
      <c r="I23" s="3"/>
      <c r="J23" s="4"/>
      <c r="K23" s="5" t="s">
        <v>24</v>
      </c>
      <c r="L23" s="38"/>
      <c r="M23" s="38"/>
      <c r="N23" s="38"/>
      <c r="O23" s="38"/>
      <c r="P23" s="19">
        <f>+P13+10</f>
        <v>20</v>
      </c>
      <c r="Q23" s="20" t="s">
        <v>50</v>
      </c>
    </row>
    <row r="24" spans="1:17" ht="15" thickBot="1" x14ac:dyDescent="0.35">
      <c r="A24" s="7" t="e">
        <f>IF(+'PLAN DE TRABAJOS REFERENCIAL'!#REF!&lt;0,+'PLAN DE TRABAJOS REFERENCIAL'!#REF!*-1,IF(+'PLAN DE TRABAJOS REFERENCIAL'!#REF!&gt;0,+'PLAN DE TRABAJOS REFERENCIAL'!#REF!*1))</f>
        <v>#REF!</v>
      </c>
      <c r="B24" s="8"/>
      <c r="C24" s="9"/>
      <c r="D24" s="9"/>
      <c r="E24" s="9"/>
      <c r="F24" s="10"/>
      <c r="G24" s="10"/>
      <c r="H24" s="10"/>
      <c r="I24" s="10"/>
      <c r="J24" s="11"/>
      <c r="K24" s="12"/>
      <c r="L24" s="38"/>
      <c r="M24" s="38"/>
      <c r="N24" s="38"/>
      <c r="O24" s="38"/>
      <c r="P24" s="19">
        <f t="shared" ref="P24:P31" si="1">+P23+10</f>
        <v>30</v>
      </c>
      <c r="Q24" s="20" t="s">
        <v>51</v>
      </c>
    </row>
    <row r="25" spans="1:17" x14ac:dyDescent="0.3">
      <c r="A25" s="13" t="s">
        <v>27</v>
      </c>
      <c r="B25" s="14" t="e">
        <f>INT(A24/1000000000)</f>
        <v>#REF!</v>
      </c>
      <c r="C25" s="15" t="e">
        <f>INT(B25/100)*100</f>
        <v>#REF!</v>
      </c>
      <c r="D25" s="15" t="e">
        <f>IF((B25-C25)&lt;20,B25-C25,INT((B25-C25)/10)*10)</f>
        <v>#REF!</v>
      </c>
      <c r="E25" s="15" t="e">
        <f>+B25-C25-D25</f>
        <v>#REF!</v>
      </c>
      <c r="F25" s="16" t="e">
        <f>IF(C25=0,"",IF(AND(C25=100,D25=0),"CIEN ",VLOOKUP(C25,$P$4:$Q$39,2)))</f>
        <v>#REF!</v>
      </c>
      <c r="G25" s="16" t="e">
        <f>IF(D25=0,"",IF(D25=1,"UN ",VLOOKUP(D25,$P$4:$Q$39,2)))</f>
        <v>#REF!</v>
      </c>
      <c r="H25" s="16" t="e">
        <f>IF(E25=0,"","y ")</f>
        <v>#REF!</v>
      </c>
      <c r="I25" s="16" t="e">
        <f>IF(E25=0,"",IF(E25=1,"UN ",VLOOKUP(E25,$P$4:$Q$39,2)))</f>
        <v>#REF!</v>
      </c>
      <c r="J25" s="17" t="e">
        <f>IF(B25=0,"",IF(B25=1,"MIL","MIL "))</f>
        <v>#REF!</v>
      </c>
      <c r="K25" s="18" t="e">
        <f>+A24-B25*1000000000</f>
        <v>#REF!</v>
      </c>
      <c r="L25" s="38"/>
      <c r="M25" s="38"/>
      <c r="N25" s="38"/>
      <c r="O25" s="38"/>
      <c r="P25" s="19">
        <f t="shared" si="1"/>
        <v>40</v>
      </c>
      <c r="Q25" s="20" t="s">
        <v>52</v>
      </c>
    </row>
    <row r="26" spans="1:17" x14ac:dyDescent="0.3">
      <c r="A26" s="20" t="s">
        <v>29</v>
      </c>
      <c r="B26" s="21" t="e">
        <f>INT(K25/1000000)</f>
        <v>#REF!</v>
      </c>
      <c r="C26" s="22" t="e">
        <f>INT(B26/100)*100</f>
        <v>#REF!</v>
      </c>
      <c r="D26" s="22" t="e">
        <f>IF((B26-C26)&lt;20,B26-C26,INT((B26-C26)/10)*10)</f>
        <v>#REF!</v>
      </c>
      <c r="E26" s="22" t="e">
        <f>+B26-C26-D26</f>
        <v>#REF!</v>
      </c>
      <c r="F26" s="23" t="e">
        <f>IF(C26=0,"",IF(AND(C26=100,D26=0),"CIEN ",VLOOKUP(C26,$P$4:$Q$39,2)))</f>
        <v>#REF!</v>
      </c>
      <c r="G26" s="23" t="e">
        <f>IF(D26=0,"",IF(D26=1,"UN ",VLOOKUP(D26,$P$4:$Q$39,2)))</f>
        <v>#REF!</v>
      </c>
      <c r="H26" s="23" t="e">
        <f>IF(E26=0,"","y ")</f>
        <v>#REF!</v>
      </c>
      <c r="I26" s="23" t="e">
        <f>IF(E26=0,"",IF(E26=1,"UN ",VLOOKUP(E26,$P$4:$Q$39,2)))</f>
        <v>#REF!</v>
      </c>
      <c r="J26" s="24" t="e">
        <f>IF(B26=0,"",IF(B26=1,"MILLÓN ","MILLONES "))</f>
        <v>#REF!</v>
      </c>
      <c r="K26" s="25" t="e">
        <f>+K25-B26*1000000</f>
        <v>#REF!</v>
      </c>
      <c r="L26" s="38"/>
      <c r="M26" s="38"/>
      <c r="N26" s="38"/>
      <c r="O26" s="38"/>
      <c r="P26" s="19">
        <f t="shared" si="1"/>
        <v>50</v>
      </c>
      <c r="Q26" s="20" t="s">
        <v>53</v>
      </c>
    </row>
    <row r="27" spans="1:17" x14ac:dyDescent="0.3">
      <c r="A27" s="20" t="s">
        <v>31</v>
      </c>
      <c r="B27" s="21" t="e">
        <f>INT(K26/1000)</f>
        <v>#REF!</v>
      </c>
      <c r="C27" s="22" t="e">
        <f>INT(B27/100)*100</f>
        <v>#REF!</v>
      </c>
      <c r="D27" s="22" t="e">
        <f>IF((B27-C27)&lt;20,B27-C27,INT((B27-C27)/10)*10)</f>
        <v>#REF!</v>
      </c>
      <c r="E27" s="22" t="e">
        <f>+B27-C27-D27</f>
        <v>#REF!</v>
      </c>
      <c r="F27" s="23" t="e">
        <f>IF(C27=0,"",IF(AND(C27=100,D27=0),"CIEN ",VLOOKUP(C27,$P$4:$Q$39,2)))</f>
        <v>#REF!</v>
      </c>
      <c r="G27" s="23" t="e">
        <f>IF(D27=0,"",IF(D27=1,"UN ",VLOOKUP(D27,$P$4:$Q$39,2)))</f>
        <v>#REF!</v>
      </c>
      <c r="H27" s="23" t="e">
        <f>IF(E27=0,"","Y ")</f>
        <v>#REF!</v>
      </c>
      <c r="I27" s="23" t="e">
        <f>IF(E27=0,"",IF(E27=1,"UN ",VLOOKUP(E27,$P$4:$Q$39,2)))</f>
        <v>#REF!</v>
      </c>
      <c r="J27" s="24" t="e">
        <f>IF(B27=0,"",IF(B27=1,"MIL ","MIL "))</f>
        <v>#REF!</v>
      </c>
      <c r="K27" s="25" t="e">
        <f>+K26-B27*1000</f>
        <v>#REF!</v>
      </c>
      <c r="L27" s="38"/>
      <c r="M27" s="38"/>
      <c r="N27" s="38"/>
      <c r="O27" s="38"/>
      <c r="P27" s="19">
        <f t="shared" si="1"/>
        <v>60</v>
      </c>
      <c r="Q27" s="20" t="s">
        <v>54</v>
      </c>
    </row>
    <row r="28" spans="1:17" x14ac:dyDescent="0.3">
      <c r="A28" s="20" t="s">
        <v>33</v>
      </c>
      <c r="B28" s="21" t="e">
        <f>INT(K27)</f>
        <v>#REF!</v>
      </c>
      <c r="C28" s="22" t="e">
        <f>INT(B28/100)*100</f>
        <v>#REF!</v>
      </c>
      <c r="D28" s="22" t="e">
        <f>IF((B28-C28)&lt;20,B28-C28,INT((B28-C28)/10)*10)</f>
        <v>#REF!</v>
      </c>
      <c r="E28" s="22" t="e">
        <f>+B28-C28-D28</f>
        <v>#REF!</v>
      </c>
      <c r="F28" s="23" t="e">
        <f>IF(C28=0,"",IF(AND(C28=100,D28=0),"CIEN ",VLOOKUP(C28,$P$4:$Q$39,2)))</f>
        <v>#REF!</v>
      </c>
      <c r="G28" s="23" t="e">
        <f>IF(D28=0,"",IF(B28=1,"UNO ",VLOOKUP(D28,$P$4:$Q$39,2)))</f>
        <v>#REF!</v>
      </c>
      <c r="H28" s="23" t="e">
        <f>IF(E28=0,"","Y ")</f>
        <v>#REF!</v>
      </c>
      <c r="I28" s="23" t="e">
        <f>IF(E28=0,"",IF(E28=1,"UNO ",VLOOKUP(E28,$P$4:$Q$39,2)))</f>
        <v>#REF!</v>
      </c>
      <c r="J28" s="24" t="e">
        <f>IF(A24=0,"CERO ","")</f>
        <v>#REF!</v>
      </c>
      <c r="K28" s="25" t="e">
        <f>+K27-B28</f>
        <v>#REF!</v>
      </c>
      <c r="L28" s="38"/>
      <c r="M28" s="38"/>
      <c r="N28" s="38"/>
      <c r="O28" s="38"/>
      <c r="P28" s="19">
        <f t="shared" si="1"/>
        <v>70</v>
      </c>
      <c r="Q28" s="20" t="s">
        <v>55</v>
      </c>
    </row>
    <row r="29" spans="1:17" ht="15" thickBot="1" x14ac:dyDescent="0.35">
      <c r="A29" s="26" t="s">
        <v>35</v>
      </c>
      <c r="B29" s="27" t="e">
        <f>ROUND(K28*100,0)</f>
        <v>#REF!</v>
      </c>
      <c r="C29" s="28"/>
      <c r="D29" s="28"/>
      <c r="E29" s="28"/>
      <c r="F29" s="29" t="e">
        <f>IF(B29=0,"","CON ")</f>
        <v>#REF!</v>
      </c>
      <c r="G29" s="30" t="e">
        <f>IF(B29=0,"",CONCATENATE(B29," CENTAVOS"))</f>
        <v>#REF!</v>
      </c>
      <c r="H29" s="29"/>
      <c r="I29" s="29"/>
      <c r="J29" s="31"/>
      <c r="K29" s="32"/>
      <c r="L29" s="38"/>
      <c r="M29" s="38"/>
      <c r="N29" s="38"/>
      <c r="O29" s="38"/>
      <c r="P29" s="19">
        <f t="shared" si="1"/>
        <v>80</v>
      </c>
      <c r="Q29" s="20" t="s">
        <v>56</v>
      </c>
    </row>
    <row r="30" spans="1:17" ht="15" thickBot="1" x14ac:dyDescent="0.35">
      <c r="A30" s="33" t="e">
        <f>CONCATENATE(F25,G25,H25,I25,J25,F26,G26,H26,I26,J26,F27,G27,H27,I27,J27,F28,G28,H28,I28,J28,F29,G29)</f>
        <v>#REF!</v>
      </c>
      <c r="B30" s="34"/>
      <c r="C30" s="34"/>
      <c r="D30" s="34"/>
      <c r="E30" s="34"/>
      <c r="F30" s="35"/>
      <c r="G30" s="35"/>
      <c r="H30" s="35"/>
      <c r="I30" s="35"/>
      <c r="J30" s="35"/>
      <c r="K30" s="36"/>
      <c r="L30" s="38"/>
      <c r="M30" s="38"/>
      <c r="N30" s="38"/>
      <c r="O30" s="38"/>
      <c r="P30" s="19">
        <f t="shared" si="1"/>
        <v>90</v>
      </c>
      <c r="Q30" s="20" t="s">
        <v>57</v>
      </c>
    </row>
    <row r="31" spans="1:17" ht="15" thickBot="1" x14ac:dyDescent="0.35">
      <c r="A31" s="39"/>
      <c r="B31" s="39"/>
      <c r="C31" s="39"/>
      <c r="D31" s="39"/>
      <c r="E31" s="39"/>
      <c r="F31" s="23"/>
      <c r="G31" s="23"/>
      <c r="H31" s="23"/>
      <c r="I31" s="23"/>
      <c r="J31" s="23"/>
      <c r="K31" s="38"/>
      <c r="L31" s="38"/>
      <c r="M31" s="38"/>
      <c r="N31" s="38"/>
      <c r="O31" s="38"/>
      <c r="P31" s="19">
        <f t="shared" si="1"/>
        <v>100</v>
      </c>
      <c r="Q31" s="20" t="s">
        <v>58</v>
      </c>
    </row>
    <row r="32" spans="1:17" ht="24" thickBot="1" x14ac:dyDescent="0.5">
      <c r="A32" s="116" t="s">
        <v>8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8"/>
      <c r="L32" s="38"/>
      <c r="M32" s="38"/>
      <c r="N32" s="38"/>
      <c r="O32" s="38"/>
      <c r="P32" s="19">
        <f t="shared" ref="P32:P39" si="2">+P31+100</f>
        <v>200</v>
      </c>
      <c r="Q32" s="20" t="s">
        <v>59</v>
      </c>
    </row>
    <row r="33" spans="1:17" x14ac:dyDescent="0.3">
      <c r="A33" s="1" t="s">
        <v>22</v>
      </c>
      <c r="B33" s="2" t="s">
        <v>23</v>
      </c>
      <c r="C33" s="3"/>
      <c r="D33" s="3"/>
      <c r="E33" s="3"/>
      <c r="F33" s="3"/>
      <c r="G33" s="3"/>
      <c r="H33" s="3"/>
      <c r="I33" s="3"/>
      <c r="J33" s="4"/>
      <c r="K33" s="5" t="s">
        <v>24</v>
      </c>
      <c r="L33" s="38"/>
      <c r="M33" s="38"/>
      <c r="N33" s="38"/>
      <c r="O33" s="38"/>
      <c r="P33" s="19">
        <f t="shared" si="2"/>
        <v>300</v>
      </c>
      <c r="Q33" s="20" t="s">
        <v>60</v>
      </c>
    </row>
    <row r="34" spans="1:17" ht="15" thickBot="1" x14ac:dyDescent="0.35">
      <c r="A34" s="7" t="e">
        <f>IF(+'PLAN DE TRABAJOS REFERENCIAL'!#REF!&lt;0,+'PLAN DE TRABAJOS REFERENCIAL'!#REF!*-1,IF(+'PLAN DE TRABAJOS REFERENCIAL'!#REF!&gt;0,+'PLAN DE TRABAJOS REFERENCIAL'!#REF!*1))</f>
        <v>#REF!</v>
      </c>
      <c r="B34" s="8"/>
      <c r="C34" s="9"/>
      <c r="D34" s="9"/>
      <c r="E34" s="9"/>
      <c r="F34" s="10"/>
      <c r="G34" s="10"/>
      <c r="H34" s="10"/>
      <c r="I34" s="10"/>
      <c r="J34" s="11"/>
      <c r="K34" s="12"/>
      <c r="L34" s="38"/>
      <c r="M34" s="38"/>
      <c r="N34" s="38"/>
      <c r="O34" s="38"/>
      <c r="P34" s="19">
        <f t="shared" si="2"/>
        <v>400</v>
      </c>
      <c r="Q34" s="20" t="s">
        <v>61</v>
      </c>
    </row>
    <row r="35" spans="1:17" x14ac:dyDescent="0.3">
      <c r="A35" s="13" t="s">
        <v>27</v>
      </c>
      <c r="B35" s="14" t="e">
        <f>INT(A34/1000000000)</f>
        <v>#REF!</v>
      </c>
      <c r="C35" s="15" t="e">
        <f>INT(B35/100)*100</f>
        <v>#REF!</v>
      </c>
      <c r="D35" s="15" t="e">
        <f>IF((B35-C35)&lt;20,B35-C35,INT((B35-C35)/10)*10)</f>
        <v>#REF!</v>
      </c>
      <c r="E35" s="15" t="e">
        <f>+B35-C35-D35</f>
        <v>#REF!</v>
      </c>
      <c r="F35" s="16" t="e">
        <f>IF(C35=0,"",IF(AND(C35=100,D35=0),"CIEN ",VLOOKUP(C35,$P$4:$Q$39,2)))</f>
        <v>#REF!</v>
      </c>
      <c r="G35" s="16" t="e">
        <f>IF(D35=0,"",IF(D35=1,"UN ",VLOOKUP(D35,$P$4:$Q$39,2)))</f>
        <v>#REF!</v>
      </c>
      <c r="H35" s="16" t="e">
        <f>IF(E35=0,"","y ")</f>
        <v>#REF!</v>
      </c>
      <c r="I35" s="16" t="e">
        <f>IF(E35=0,"",IF(E35=1,"UN ",VLOOKUP(E35,$P$4:$Q$39,2)))</f>
        <v>#REF!</v>
      </c>
      <c r="J35" s="17" t="e">
        <f>IF(B35=0,"",IF(B35=1,"MIL","MIL "))</f>
        <v>#REF!</v>
      </c>
      <c r="K35" s="18" t="e">
        <f>+A34-B35*1000000000</f>
        <v>#REF!</v>
      </c>
      <c r="L35" s="38"/>
      <c r="M35" s="38"/>
      <c r="N35" s="38"/>
      <c r="O35" s="38"/>
      <c r="P35" s="19">
        <f t="shared" si="2"/>
        <v>500</v>
      </c>
      <c r="Q35" s="20" t="s">
        <v>62</v>
      </c>
    </row>
    <row r="36" spans="1:17" x14ac:dyDescent="0.3">
      <c r="A36" s="20" t="s">
        <v>29</v>
      </c>
      <c r="B36" s="21" t="e">
        <f>INT(K35/1000000)</f>
        <v>#REF!</v>
      </c>
      <c r="C36" s="22" t="e">
        <f>INT(B36/100)*100</f>
        <v>#REF!</v>
      </c>
      <c r="D36" s="22" t="e">
        <f>IF((B36-C36)&lt;20,B36-C36,INT((B36-C36)/10)*10)</f>
        <v>#REF!</v>
      </c>
      <c r="E36" s="22" t="e">
        <f>+B36-C36-D36</f>
        <v>#REF!</v>
      </c>
      <c r="F36" s="23" t="e">
        <f>IF(C36=0,"",IF(AND(C36=100,D36=0),"CIEN ",VLOOKUP(C36,$P$4:$Q$39,2)))</f>
        <v>#REF!</v>
      </c>
      <c r="G36" s="23" t="e">
        <f>IF(D36=0,"",IF(D36=1,"UN ",VLOOKUP(D36,$P$4:$Q$39,2)))</f>
        <v>#REF!</v>
      </c>
      <c r="H36" s="23" t="e">
        <f>IF(E36=0,"","y ")</f>
        <v>#REF!</v>
      </c>
      <c r="I36" s="23" t="e">
        <f>IF(E36=0,"",IF(E36=1,"UN ",VLOOKUP(E36,$P$4:$Q$39,2)))</f>
        <v>#REF!</v>
      </c>
      <c r="J36" s="24" t="e">
        <f>IF(B36=0,"",IF(B36=1,"MILLÓN ","MILLONES "))</f>
        <v>#REF!</v>
      </c>
      <c r="K36" s="25" t="e">
        <f>+K35-B36*1000000</f>
        <v>#REF!</v>
      </c>
      <c r="L36" s="38"/>
      <c r="M36" s="38"/>
      <c r="N36" s="38"/>
      <c r="O36" s="38"/>
      <c r="P36" s="19">
        <f t="shared" si="2"/>
        <v>600</v>
      </c>
      <c r="Q36" s="20" t="s">
        <v>63</v>
      </c>
    </row>
    <row r="37" spans="1:17" x14ac:dyDescent="0.3">
      <c r="A37" s="20" t="s">
        <v>31</v>
      </c>
      <c r="B37" s="21" t="e">
        <f>INT(K36/1000)</f>
        <v>#REF!</v>
      </c>
      <c r="C37" s="22" t="e">
        <f>INT(B37/100)*100</f>
        <v>#REF!</v>
      </c>
      <c r="D37" s="22" t="e">
        <f>IF((B37-C37)&lt;20,B37-C37,INT((B37-C37)/10)*10)</f>
        <v>#REF!</v>
      </c>
      <c r="E37" s="22" t="e">
        <f>+B37-C37-D37</f>
        <v>#REF!</v>
      </c>
      <c r="F37" s="23" t="e">
        <f>IF(C37=0,"",IF(AND(C37=100,D37=0),"CIEN ",VLOOKUP(C37,$P$4:$Q$39,2)))</f>
        <v>#REF!</v>
      </c>
      <c r="G37" s="23" t="e">
        <f>IF(D37=0,"",IF(D37=1,"UN ",VLOOKUP(D37,$P$4:$Q$39,2)))</f>
        <v>#REF!</v>
      </c>
      <c r="H37" s="23" t="e">
        <f>IF(E37=0,"","Y ")</f>
        <v>#REF!</v>
      </c>
      <c r="I37" s="23" t="e">
        <f>IF(E37=0,"",IF(E37=1,"UN ",VLOOKUP(E37,$P$4:$Q$39,2)))</f>
        <v>#REF!</v>
      </c>
      <c r="J37" s="24" t="e">
        <f>IF(B37=0,"",IF(B37=1,"MIL ","MIL "))</f>
        <v>#REF!</v>
      </c>
      <c r="K37" s="25" t="e">
        <f>+K36-B37*1000</f>
        <v>#REF!</v>
      </c>
      <c r="L37" s="38"/>
      <c r="M37" s="38"/>
      <c r="N37" s="38"/>
      <c r="O37" s="38"/>
      <c r="P37" s="19">
        <f t="shared" si="2"/>
        <v>700</v>
      </c>
      <c r="Q37" s="20" t="s">
        <v>64</v>
      </c>
    </row>
    <row r="38" spans="1:17" x14ac:dyDescent="0.3">
      <c r="A38" s="20" t="s">
        <v>33</v>
      </c>
      <c r="B38" s="21" t="e">
        <f>INT(K37)</f>
        <v>#REF!</v>
      </c>
      <c r="C38" s="22" t="e">
        <f>INT(B38/100)*100</f>
        <v>#REF!</v>
      </c>
      <c r="D38" s="22" t="e">
        <f>IF((B38-C38)&lt;20,B38-C38,INT((B38-C38)/10)*10)</f>
        <v>#REF!</v>
      </c>
      <c r="E38" s="22" t="e">
        <f>+B38-C38-D38</f>
        <v>#REF!</v>
      </c>
      <c r="F38" s="23" t="e">
        <f>IF(C38=0,"",IF(AND(C38=100,D38=0),"CIEN ",VLOOKUP(C38,$P$4:$Q$39,2)))</f>
        <v>#REF!</v>
      </c>
      <c r="G38" s="23" t="e">
        <f>IF(D38=0,"",IF(B38=1,"UNO ",VLOOKUP(D38,$P$4:$Q$39,2)))</f>
        <v>#REF!</v>
      </c>
      <c r="H38" s="23" t="e">
        <f>IF(E38=0,"","Y ")</f>
        <v>#REF!</v>
      </c>
      <c r="I38" s="23" t="e">
        <f>IF(E38=0,"",IF(E38=1,"UNO ",VLOOKUP(E38,$P$4:$Q$39,2)))</f>
        <v>#REF!</v>
      </c>
      <c r="J38" s="24" t="e">
        <f>IF(A34=0,"CERO ","")</f>
        <v>#REF!</v>
      </c>
      <c r="K38" s="25" t="e">
        <f>+K37-B38</f>
        <v>#REF!</v>
      </c>
      <c r="L38" s="38"/>
      <c r="M38" s="38"/>
      <c r="N38" s="38"/>
      <c r="O38" s="38"/>
      <c r="P38" s="19">
        <f t="shared" si="2"/>
        <v>800</v>
      </c>
      <c r="Q38" s="20" t="s">
        <v>65</v>
      </c>
    </row>
    <row r="39" spans="1:17" ht="15" thickBot="1" x14ac:dyDescent="0.35">
      <c r="A39" s="26" t="s">
        <v>35</v>
      </c>
      <c r="B39" s="27" t="e">
        <f>ROUND(K38*100,0)</f>
        <v>#REF!</v>
      </c>
      <c r="C39" s="28"/>
      <c r="D39" s="28"/>
      <c r="E39" s="28"/>
      <c r="F39" s="29" t="e">
        <f>IF(B39=0,"","CON ")</f>
        <v>#REF!</v>
      </c>
      <c r="G39" s="30" t="e">
        <f>IF(B39=0,"",CONCATENATE(B39," CENTAVOS"))</f>
        <v>#REF!</v>
      </c>
      <c r="H39" s="29"/>
      <c r="I39" s="29"/>
      <c r="J39" s="31"/>
      <c r="K39" s="32"/>
      <c r="L39" s="38"/>
      <c r="M39" s="38"/>
      <c r="N39" s="38"/>
      <c r="O39" s="38"/>
      <c r="P39" s="40">
        <f t="shared" si="2"/>
        <v>900</v>
      </c>
      <c r="Q39" s="26" t="s">
        <v>66</v>
      </c>
    </row>
    <row r="40" spans="1:17" ht="15" thickBot="1" x14ac:dyDescent="0.35">
      <c r="A40" s="33" t="e">
        <f>CONCATENATE(F35,G35,H35,I35,J35,F36,G36,H36,I36,J36,F37,G37,H37,I37,J37,F38,G38,H38,I38,J38,F39,G39)</f>
        <v>#REF!</v>
      </c>
      <c r="B40" s="34"/>
      <c r="C40" s="34"/>
      <c r="D40" s="34"/>
      <c r="E40" s="34"/>
      <c r="F40" s="35"/>
      <c r="G40" s="35"/>
      <c r="H40" s="35"/>
      <c r="I40" s="35"/>
      <c r="J40" s="35"/>
      <c r="K40" s="36"/>
    </row>
    <row r="41" spans="1:17" ht="15" thickBot="1" x14ac:dyDescent="0.35"/>
    <row r="42" spans="1:17" ht="24" thickBot="1" x14ac:dyDescent="0.5">
      <c r="A42" s="116" t="s">
        <v>9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8"/>
    </row>
    <row r="43" spans="1:17" x14ac:dyDescent="0.3">
      <c r="A43" s="1" t="s">
        <v>22</v>
      </c>
      <c r="B43" s="2" t="s">
        <v>23</v>
      </c>
      <c r="C43" s="3"/>
      <c r="D43" s="3"/>
      <c r="E43" s="3"/>
      <c r="F43" s="3"/>
      <c r="G43" s="3"/>
      <c r="H43" s="3"/>
      <c r="I43" s="3"/>
      <c r="J43" s="4"/>
      <c r="K43" s="5" t="s">
        <v>24</v>
      </c>
    </row>
    <row r="44" spans="1:17" ht="15" thickBot="1" x14ac:dyDescent="0.35">
      <c r="A44" s="7" t="e">
        <f>IF(+'PLAN DE TRABAJOS REFERENCIAL'!#REF!&lt;0,+'PLAN DE TRABAJOS REFERENCIAL'!#REF!*-1,IF(+'PLAN DE TRABAJOS REFERENCIAL'!#REF!&gt;0,+'PLAN DE TRABAJOS REFERENCIAL'!#REF!*1))</f>
        <v>#REF!</v>
      </c>
      <c r="B44" s="8"/>
      <c r="C44" s="9"/>
      <c r="D44" s="9"/>
      <c r="E44" s="9"/>
      <c r="F44" s="10"/>
      <c r="G44" s="10"/>
      <c r="H44" s="10"/>
      <c r="I44" s="10"/>
      <c r="J44" s="11"/>
      <c r="K44" s="12"/>
    </row>
    <row r="45" spans="1:17" x14ac:dyDescent="0.3">
      <c r="A45" s="13" t="s">
        <v>27</v>
      </c>
      <c r="B45" s="14" t="e">
        <f>INT(A44/1000000000)</f>
        <v>#REF!</v>
      </c>
      <c r="C45" s="15" t="e">
        <f>INT(B45/100)*100</f>
        <v>#REF!</v>
      </c>
      <c r="D45" s="15" t="e">
        <f>IF((B45-C45)&lt;20,B45-C45,INT((B45-C45)/10)*10)</f>
        <v>#REF!</v>
      </c>
      <c r="E45" s="15" t="e">
        <f>+B45-C45-D45</f>
        <v>#REF!</v>
      </c>
      <c r="F45" s="16" t="e">
        <f>IF(C45=0,"",IF(AND(C45=100,D45=0),"CIEN ",VLOOKUP(C45,$P$4:$Q$39,2)))</f>
        <v>#REF!</v>
      </c>
      <c r="G45" s="16" t="e">
        <f>IF(D45=0,"",IF(D45=1,"UN ",VLOOKUP(D45,$P$4:$Q$39,2)))</f>
        <v>#REF!</v>
      </c>
      <c r="H45" s="16" t="e">
        <f>IF(E45=0,"","y ")</f>
        <v>#REF!</v>
      </c>
      <c r="I45" s="16" t="e">
        <f>IF(E45=0,"",IF(E45=1,"UN ",VLOOKUP(E45,$P$4:$Q$39,2)))</f>
        <v>#REF!</v>
      </c>
      <c r="J45" s="17" t="e">
        <f>IF(B45=0,"",IF(B45=1,"MIL","MIL "))</f>
        <v>#REF!</v>
      </c>
      <c r="K45" s="18" t="e">
        <f>+A44-B45*1000000000</f>
        <v>#REF!</v>
      </c>
    </row>
    <row r="46" spans="1:17" x14ac:dyDescent="0.3">
      <c r="A46" s="20" t="s">
        <v>29</v>
      </c>
      <c r="B46" s="21" t="e">
        <f>INT(K45/1000000)</f>
        <v>#REF!</v>
      </c>
      <c r="C46" s="22" t="e">
        <f>INT(B46/100)*100</f>
        <v>#REF!</v>
      </c>
      <c r="D46" s="22" t="e">
        <f>IF((B46-C46)&lt;20,B46-C46,INT((B46-C46)/10)*10)</f>
        <v>#REF!</v>
      </c>
      <c r="E46" s="22" t="e">
        <f>+B46-C46-D46</f>
        <v>#REF!</v>
      </c>
      <c r="F46" s="23" t="e">
        <f>IF(C46=0,"",IF(AND(C46=100,D46=0),"CIEN ",VLOOKUP(C46,$P$4:$Q$39,2)))</f>
        <v>#REF!</v>
      </c>
      <c r="G46" s="23" t="e">
        <f>IF(D46=0,"",IF(D46=1,"UN ",VLOOKUP(D46,$P$4:$Q$39,2)))</f>
        <v>#REF!</v>
      </c>
      <c r="H46" s="23" t="e">
        <f>IF(E46=0,"","y ")</f>
        <v>#REF!</v>
      </c>
      <c r="I46" s="23" t="e">
        <f>IF(E46=0,"",IF(E46=1,"UN ",VLOOKUP(E46,$P$4:$Q$39,2)))</f>
        <v>#REF!</v>
      </c>
      <c r="J46" s="24" t="e">
        <f>IF(B46=0,"",IF(B46=1,"MILLÓN ","MILLONES "))</f>
        <v>#REF!</v>
      </c>
      <c r="K46" s="25" t="e">
        <f>+K45-B46*1000000</f>
        <v>#REF!</v>
      </c>
    </row>
    <row r="47" spans="1:17" x14ac:dyDescent="0.3">
      <c r="A47" s="20" t="s">
        <v>31</v>
      </c>
      <c r="B47" s="21" t="e">
        <f>INT(K46/1000)</f>
        <v>#REF!</v>
      </c>
      <c r="C47" s="22" t="e">
        <f>INT(B47/100)*100</f>
        <v>#REF!</v>
      </c>
      <c r="D47" s="22" t="e">
        <f>IF((B47-C47)&lt;20,B47-C47,INT((B47-C47)/10)*10)</f>
        <v>#REF!</v>
      </c>
      <c r="E47" s="22" t="e">
        <f>+B47-C47-D47</f>
        <v>#REF!</v>
      </c>
      <c r="F47" s="23" t="e">
        <f>IF(C47=0,"",IF(AND(C47=100,D47=0),"CIEN ",VLOOKUP(C47,$P$4:$Q$39,2)))</f>
        <v>#REF!</v>
      </c>
      <c r="G47" s="23" t="e">
        <f>IF(D47=0,"",IF(D47=1,"UN ",VLOOKUP(D47,$P$4:$Q$39,2)))</f>
        <v>#REF!</v>
      </c>
      <c r="H47" s="23" t="e">
        <f>IF(E47=0,"","Y ")</f>
        <v>#REF!</v>
      </c>
      <c r="I47" s="23" t="e">
        <f>IF(E47=0,"",IF(E47=1,"UN ",VLOOKUP(E47,$P$4:$Q$39,2)))</f>
        <v>#REF!</v>
      </c>
      <c r="J47" s="24" t="e">
        <f>IF(B47=0,"",IF(B47=1,"MIL ","MIL "))</f>
        <v>#REF!</v>
      </c>
      <c r="K47" s="25" t="e">
        <f>+K46-B47*1000</f>
        <v>#REF!</v>
      </c>
    </row>
    <row r="48" spans="1:17" x14ac:dyDescent="0.3">
      <c r="A48" s="20" t="s">
        <v>33</v>
      </c>
      <c r="B48" s="21" t="e">
        <f>INT(K47)</f>
        <v>#REF!</v>
      </c>
      <c r="C48" s="22" t="e">
        <f>INT(B48/100)*100</f>
        <v>#REF!</v>
      </c>
      <c r="D48" s="22" t="e">
        <f>IF((B48-C48)&lt;20,B48-C48,INT((B48-C48)/10)*10)</f>
        <v>#REF!</v>
      </c>
      <c r="E48" s="22" t="e">
        <f>+B48-C48-D48</f>
        <v>#REF!</v>
      </c>
      <c r="F48" s="23" t="e">
        <f>IF(C48=0,"",IF(AND(C48=100,D48=0),"CIEN ",VLOOKUP(C48,$P$4:$Q$39,2)))</f>
        <v>#REF!</v>
      </c>
      <c r="G48" s="23" t="e">
        <f>IF(D48=0,"",IF(B48=1,"UNO ",VLOOKUP(D48,$P$4:$Q$39,2)))</f>
        <v>#REF!</v>
      </c>
      <c r="H48" s="23" t="e">
        <f>IF(E48=0,"","Y ")</f>
        <v>#REF!</v>
      </c>
      <c r="I48" s="23" t="e">
        <f>IF(E48=0,"",IF(E48=1,"UNO ",VLOOKUP(E48,$P$4:$Q$39,2)))</f>
        <v>#REF!</v>
      </c>
      <c r="J48" s="24" t="e">
        <f>IF(A44=0,"CERO ","")</f>
        <v>#REF!</v>
      </c>
      <c r="K48" s="25" t="e">
        <f>+K47-B48</f>
        <v>#REF!</v>
      </c>
    </row>
    <row r="49" spans="1:11" ht="15" thickBot="1" x14ac:dyDescent="0.35">
      <c r="A49" s="26" t="s">
        <v>35</v>
      </c>
      <c r="B49" s="27" t="e">
        <f>ROUND(K48*100,0)</f>
        <v>#REF!</v>
      </c>
      <c r="C49" s="28"/>
      <c r="D49" s="28"/>
      <c r="E49" s="28"/>
      <c r="F49" s="29" t="e">
        <f>IF(B49=0,"","CON ")</f>
        <v>#REF!</v>
      </c>
      <c r="G49" s="30" t="e">
        <f>IF(B49=0,"",CONCATENATE(B49," CENTAVOS"))</f>
        <v>#REF!</v>
      </c>
      <c r="H49" s="29"/>
      <c r="I49" s="29"/>
      <c r="J49" s="31"/>
      <c r="K49" s="32"/>
    </row>
    <row r="50" spans="1:11" ht="15" thickBot="1" x14ac:dyDescent="0.35">
      <c r="A50" s="33" t="e">
        <f>CONCATENATE(F45,G45,H45,I45,J45,F46,G46,H46,I46,J46,F47,G47,H47,I47,J47,F48,G48,H48,I48,J48,F49,G49)</f>
        <v>#REF!</v>
      </c>
      <c r="B50" s="34"/>
      <c r="C50" s="34"/>
      <c r="D50" s="34"/>
      <c r="E50" s="34"/>
      <c r="F50" s="35"/>
      <c r="G50" s="35"/>
      <c r="H50" s="35"/>
      <c r="I50" s="35"/>
      <c r="J50" s="35"/>
      <c r="K50" s="36"/>
    </row>
    <row r="51" spans="1:11" ht="15" thickBot="1" x14ac:dyDescent="0.35"/>
    <row r="52" spans="1:11" ht="24" thickBot="1" x14ac:dyDescent="0.5">
      <c r="A52" s="116" t="s">
        <v>67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8"/>
    </row>
    <row r="53" spans="1:11" x14ac:dyDescent="0.3">
      <c r="A53" s="1" t="s">
        <v>22</v>
      </c>
      <c r="B53" s="2" t="s">
        <v>23</v>
      </c>
      <c r="C53" s="3"/>
      <c r="D53" s="3"/>
      <c r="E53" s="3"/>
      <c r="F53" s="3"/>
      <c r="G53" s="3"/>
      <c r="H53" s="3"/>
      <c r="I53" s="3"/>
      <c r="J53" s="4"/>
      <c r="K53" s="5" t="s">
        <v>24</v>
      </c>
    </row>
    <row r="54" spans="1:11" ht="15" thickBot="1" x14ac:dyDescent="0.35">
      <c r="A54" s="7" t="e">
        <f>IF(+'PLAN DE TRABAJOS REFERENCIAL'!#REF!&lt;0,+'PLAN DE TRABAJOS REFERENCIAL'!#REF!*-1,IF(+'PLAN DE TRABAJOS REFERENCIAL'!#REF!&gt;0,+'PLAN DE TRABAJOS REFERENCIAL'!#REF!*1))</f>
        <v>#REF!</v>
      </c>
      <c r="B54" s="8"/>
      <c r="C54" s="9"/>
      <c r="D54" s="9"/>
      <c r="E54" s="9"/>
      <c r="F54" s="10"/>
      <c r="G54" s="10"/>
      <c r="H54" s="10"/>
      <c r="I54" s="10"/>
      <c r="J54" s="11"/>
      <c r="K54" s="12"/>
    </row>
    <row r="55" spans="1:11" x14ac:dyDescent="0.3">
      <c r="A55" s="13" t="s">
        <v>27</v>
      </c>
      <c r="B55" s="14" t="e">
        <f>INT(A54/1000000000)</f>
        <v>#REF!</v>
      </c>
      <c r="C55" s="15" t="e">
        <f>INT(B55/100)*100</f>
        <v>#REF!</v>
      </c>
      <c r="D55" s="15" t="e">
        <f>IF((B55-C55)&lt;20,B55-C55,INT((B55-C55)/10)*10)</f>
        <v>#REF!</v>
      </c>
      <c r="E55" s="15" t="e">
        <f>+B55-C55-D55</f>
        <v>#REF!</v>
      </c>
      <c r="F55" s="16" t="e">
        <f>IF(C55=0,"",IF(AND(C55=100,D55=0),"CIEN ",VLOOKUP(C55,$P$4:$Q$39,2)))</f>
        <v>#REF!</v>
      </c>
      <c r="G55" s="16" t="e">
        <f>IF(D55=0,"",IF(D55=1,"UN ",VLOOKUP(D55,$P$4:$Q$39,2)))</f>
        <v>#REF!</v>
      </c>
      <c r="H55" s="16" t="e">
        <f>IF(E55=0,"","y ")</f>
        <v>#REF!</v>
      </c>
      <c r="I55" s="16" t="e">
        <f>IF(E55=0,"",IF(E55=1,"UN ",VLOOKUP(E55,$P$4:$Q$39,2)))</f>
        <v>#REF!</v>
      </c>
      <c r="J55" s="17" t="e">
        <f>IF(B55=0,"",IF(B55=1,"MIL","MIL "))</f>
        <v>#REF!</v>
      </c>
      <c r="K55" s="18" t="e">
        <f>+A54-B55*1000000000</f>
        <v>#REF!</v>
      </c>
    </row>
    <row r="56" spans="1:11" x14ac:dyDescent="0.3">
      <c r="A56" s="20" t="s">
        <v>29</v>
      </c>
      <c r="B56" s="21" t="e">
        <f>INT(K55/1000000)</f>
        <v>#REF!</v>
      </c>
      <c r="C56" s="22" t="e">
        <f>INT(B56/100)*100</f>
        <v>#REF!</v>
      </c>
      <c r="D56" s="22" t="e">
        <f>IF((B56-C56)&lt;20,B56-C56,INT((B56-C56)/10)*10)</f>
        <v>#REF!</v>
      </c>
      <c r="E56" s="22" t="e">
        <f>+B56-C56-D56</f>
        <v>#REF!</v>
      </c>
      <c r="F56" s="23" t="e">
        <f>IF(C56=0,"",IF(AND(C56=100,D56=0),"CIEN ",VLOOKUP(C56,$P$4:$Q$39,2)))</f>
        <v>#REF!</v>
      </c>
      <c r="G56" s="23" t="e">
        <f>IF(D56=0,"",IF(D56=1,"UN ",VLOOKUP(D56,$P$4:$Q$39,2)))</f>
        <v>#REF!</v>
      </c>
      <c r="H56" s="23" t="e">
        <f>IF(E56=0,"","y ")</f>
        <v>#REF!</v>
      </c>
      <c r="I56" s="23" t="e">
        <f>IF(E56=0,"",IF(E56=1,"UN ",VLOOKUP(E56,$P$4:$Q$39,2)))</f>
        <v>#REF!</v>
      </c>
      <c r="J56" s="24" t="e">
        <f>IF(B56=0,"",IF(B56=1,"MILLÓN ","MILLONES "))</f>
        <v>#REF!</v>
      </c>
      <c r="K56" s="25" t="e">
        <f>+K55-B56*1000000</f>
        <v>#REF!</v>
      </c>
    </row>
    <row r="57" spans="1:11" x14ac:dyDescent="0.3">
      <c r="A57" s="20" t="s">
        <v>31</v>
      </c>
      <c r="B57" s="21" t="e">
        <f>INT(K56/1000)</f>
        <v>#REF!</v>
      </c>
      <c r="C57" s="22" t="e">
        <f>INT(B57/100)*100</f>
        <v>#REF!</v>
      </c>
      <c r="D57" s="22" t="e">
        <f>IF((B57-C57)&lt;20,B57-C57,INT((B57-C57)/10)*10)</f>
        <v>#REF!</v>
      </c>
      <c r="E57" s="22" t="e">
        <f>+B57-C57-D57</f>
        <v>#REF!</v>
      </c>
      <c r="F57" s="23" t="e">
        <f>IF(C57=0,"",IF(AND(C57=100,D57=0),"CIEN ",VLOOKUP(C57,$P$4:$Q$39,2)))</f>
        <v>#REF!</v>
      </c>
      <c r="G57" s="23" t="e">
        <f>IF(D57=0,"",IF(D57=1,"UN ",VLOOKUP(D57,$P$4:$Q$39,2)))</f>
        <v>#REF!</v>
      </c>
      <c r="H57" s="23" t="e">
        <f>IF(E57=0,"","Y ")</f>
        <v>#REF!</v>
      </c>
      <c r="I57" s="23" t="e">
        <f>IF(E57=0,"",IF(E57=1,"UN ",VLOOKUP(E57,$P$4:$Q$39,2)))</f>
        <v>#REF!</v>
      </c>
      <c r="J57" s="24" t="e">
        <f>IF(B57=0,"",IF(B57=1,"MIL ","MIL "))</f>
        <v>#REF!</v>
      </c>
      <c r="K57" s="25" t="e">
        <f>+K56-B57*1000</f>
        <v>#REF!</v>
      </c>
    </row>
    <row r="58" spans="1:11" x14ac:dyDescent="0.3">
      <c r="A58" s="20" t="s">
        <v>33</v>
      </c>
      <c r="B58" s="21" t="e">
        <f>INT(K57)</f>
        <v>#REF!</v>
      </c>
      <c r="C58" s="22" t="e">
        <f>INT(B58/100)*100</f>
        <v>#REF!</v>
      </c>
      <c r="D58" s="22" t="e">
        <f>IF((B58-C58)&lt;20,B58-C58,INT((B58-C58)/10)*10)</f>
        <v>#REF!</v>
      </c>
      <c r="E58" s="22" t="e">
        <f>+B58-C58-D58</f>
        <v>#REF!</v>
      </c>
      <c r="F58" s="23" t="e">
        <f>IF(C58=0,"",IF(AND(C58=100,D58=0),"CIEN ",VLOOKUP(C58,$P$4:$Q$39,2)))</f>
        <v>#REF!</v>
      </c>
      <c r="G58" s="23" t="e">
        <f>IF(D58=0,"",IF(B58=1,"UNO ",VLOOKUP(D58,$P$4:$Q$39,2)))</f>
        <v>#REF!</v>
      </c>
      <c r="H58" s="23" t="e">
        <f>IF(E58=0,"","Y ")</f>
        <v>#REF!</v>
      </c>
      <c r="I58" s="23" t="e">
        <f>IF(E58=0,"",IF(E58=1,"UNO ",VLOOKUP(E58,$P$4:$Q$39,2)))</f>
        <v>#REF!</v>
      </c>
      <c r="J58" s="24" t="e">
        <f>IF(A54=0,"CERO ","")</f>
        <v>#REF!</v>
      </c>
      <c r="K58" s="25" t="e">
        <f>+K57-B58</f>
        <v>#REF!</v>
      </c>
    </row>
    <row r="59" spans="1:11" ht="15" thickBot="1" x14ac:dyDescent="0.35">
      <c r="A59" s="26" t="s">
        <v>35</v>
      </c>
      <c r="B59" s="27" t="e">
        <f>ROUND(K58*100,0)</f>
        <v>#REF!</v>
      </c>
      <c r="C59" s="28"/>
      <c r="D59" s="28"/>
      <c r="E59" s="28"/>
      <c r="F59" s="29" t="e">
        <f>IF(B59=0,"","CON ")</f>
        <v>#REF!</v>
      </c>
      <c r="G59" s="30" t="e">
        <f>IF(B59=0,"",CONCATENATE(B59," CENTAVOS"))</f>
        <v>#REF!</v>
      </c>
      <c r="H59" s="29"/>
      <c r="I59" s="29"/>
      <c r="J59" s="31"/>
      <c r="K59" s="32"/>
    </row>
    <row r="60" spans="1:11" ht="15" thickBot="1" x14ac:dyDescent="0.35">
      <c r="A60" s="33" t="e">
        <f>CONCATENATE(F55,G55,H55,I55,J55,F56,G56,H56,I56,J56,F57,G57,H57,I57,J57,F58,G58,H58,I58,J58,F59,G59)</f>
        <v>#REF!</v>
      </c>
      <c r="B60" s="34"/>
      <c r="C60" s="34"/>
      <c r="D60" s="34"/>
      <c r="E60" s="34"/>
      <c r="F60" s="35"/>
      <c r="G60" s="35"/>
      <c r="H60" s="35"/>
      <c r="I60" s="35"/>
      <c r="J60" s="35"/>
      <c r="K60" s="36"/>
    </row>
  </sheetData>
  <mergeCells count="6">
    <mergeCell ref="A52:K52"/>
    <mergeCell ref="A2:K2"/>
    <mergeCell ref="A12:K12"/>
    <mergeCell ref="A22:K22"/>
    <mergeCell ref="A32:K32"/>
    <mergeCell ref="A42:K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c79b31-ef14-407a-9965-4c19c46e98d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11AB6D24FEFC44B4615A8198815E4C" ma:contentTypeVersion="18" ma:contentTypeDescription="Crear nuevo documento." ma:contentTypeScope="" ma:versionID="a9188e97f178d84ef369d7ae6c900acd">
  <xsd:schema xmlns:xsd="http://www.w3.org/2001/XMLSchema" xmlns:xs="http://www.w3.org/2001/XMLSchema" xmlns:p="http://schemas.microsoft.com/office/2006/metadata/properties" xmlns:ns3="4dc79b31-ef14-407a-9965-4c19c46e98db" xmlns:ns4="808e4a8f-dd52-47b2-8964-d77dfacd4182" targetNamespace="http://schemas.microsoft.com/office/2006/metadata/properties" ma:root="true" ma:fieldsID="cb5d94414971316fdc333c243c166304" ns3:_="" ns4:_="">
    <xsd:import namespace="4dc79b31-ef14-407a-9965-4c19c46e98db"/>
    <xsd:import namespace="808e4a8f-dd52-47b2-8964-d77dfacd41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79b31-ef14-407a-9965-4c19c46e9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e4a8f-dd52-47b2-8964-d77dfacd4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0F4A4D-8657-45A7-89B8-02487D74CEE1}">
  <ds:schemaRefs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808e4a8f-dd52-47b2-8964-d77dfacd4182"/>
    <ds:schemaRef ds:uri="4dc79b31-ef14-407a-9965-4c19c46e98d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FA70C4-F828-42CD-A17E-8064C8A474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96A38E-2A4B-4E7A-B630-177F12553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79b31-ef14-407a-9965-4c19c46e98db"/>
    <ds:schemaRef ds:uri="808e4a8f-dd52-47b2-8964-d77dfacd4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TRABAJOS REFERENCIAL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Ezequiel Paez</dc:creator>
  <cp:keywords/>
  <dc:description/>
  <cp:lastModifiedBy>Maria Emilia Drews</cp:lastModifiedBy>
  <cp:revision/>
  <dcterms:created xsi:type="dcterms:W3CDTF">2021-08-19T13:49:22Z</dcterms:created>
  <dcterms:modified xsi:type="dcterms:W3CDTF">2025-07-30T16:33:17Z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0x010100B611AB6D24FEFC44B4615A8198815E4C</vt:lpwstr>
  </property>
  <property fmtid="{D5CDD505-2E9C-101B-9397-08002B2CF9AE}" pid="3" name="MediaServiceImageTags">
    <vt:lpwstr/>
  </property>
</Properties>
</file>